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97e9c3617ae77827/Documents/Onno/Penningmeester vv Groot-Ammers/Boekjaar 2025-2026/Contributies/"/>
    </mc:Choice>
  </mc:AlternateContent>
  <xr:revisionPtr revIDLastSave="134" documentId="8_{5321D042-4ED8-4286-9F9A-8B2DA6E9427D}" xr6:coauthVersionLast="47" xr6:coauthVersionMax="47" xr10:uidLastSave="{36F4C186-FD83-4867-A80A-440161607742}"/>
  <bookViews>
    <workbookView xWindow="-108" yWindow="-108" windowWidth="23256" windowHeight="12456" activeTab="2" xr2:uid="{00000000-000D-0000-FFFF-FFFF00000000}"/>
  </bookViews>
  <sheets>
    <sheet name="2023 - 2024" sheetId="2" r:id="rId1"/>
    <sheet name="2024 - 2025" sheetId="3" r:id="rId2"/>
    <sheet name="2025 - 2026" sheetId="6" r:id="rId3"/>
    <sheet name="Prijsindexatie" sheetId="4" state="hidden" r:id="rId4"/>
    <sheet name="Prijsindexatie 2025-2026" sheetId="7" state="hidden" r:id="rId5"/>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6" l="1"/>
  <c r="B8" i="6"/>
  <c r="H8" i="6" s="1"/>
  <c r="B7" i="6"/>
  <c r="B6" i="6"/>
  <c r="H6" i="6" s="1"/>
  <c r="B5" i="6"/>
  <c r="H5" i="6" s="1"/>
  <c r="B48" i="7"/>
  <c r="B50" i="7" s="1"/>
  <c r="B47" i="7"/>
  <c r="J9" i="6"/>
  <c r="C9" i="6"/>
  <c r="J8" i="6"/>
  <c r="J7" i="6"/>
  <c r="H7" i="6"/>
  <c r="J6" i="6"/>
  <c r="J5" i="6"/>
  <c r="B9" i="3"/>
  <c r="D9" i="3" s="1"/>
  <c r="B8" i="3"/>
  <c r="H8" i="3" s="1"/>
  <c r="B7" i="3"/>
  <c r="F7" i="3" s="1"/>
  <c r="B6" i="3"/>
  <c r="F6" i="3" s="1"/>
  <c r="B5" i="3"/>
  <c r="E5" i="3" s="1"/>
  <c r="B34" i="4"/>
  <c r="B31" i="4"/>
  <c r="B32" i="4"/>
  <c r="J9" i="3"/>
  <c r="E9" i="3"/>
  <c r="J8" i="3"/>
  <c r="F8" i="3"/>
  <c r="E8" i="3"/>
  <c r="D8" i="3"/>
  <c r="C8" i="3"/>
  <c r="J7" i="3"/>
  <c r="D7" i="3"/>
  <c r="C7" i="3"/>
  <c r="J6" i="3"/>
  <c r="H6" i="3"/>
  <c r="J5" i="3"/>
  <c r="J6" i="2"/>
  <c r="J7" i="2"/>
  <c r="J8" i="2"/>
  <c r="J9" i="2"/>
  <c r="E9" i="2" s="1"/>
  <c r="J5" i="2"/>
  <c r="G5" i="6" l="1"/>
  <c r="G6" i="6"/>
  <c r="G7" i="6"/>
  <c r="G8" i="6"/>
  <c r="C5" i="6"/>
  <c r="C6" i="6"/>
  <c r="C7" i="6"/>
  <c r="C8" i="6"/>
  <c r="D5" i="6"/>
  <c r="D6" i="6"/>
  <c r="D7" i="6"/>
  <c r="D8" i="6"/>
  <c r="D9" i="6"/>
  <c r="E5" i="6"/>
  <c r="E6" i="6"/>
  <c r="E7" i="6"/>
  <c r="E8" i="6"/>
  <c r="E9" i="6"/>
  <c r="F5" i="6"/>
  <c r="F6" i="6"/>
  <c r="F7" i="6"/>
  <c r="F8" i="6"/>
  <c r="D6" i="3"/>
  <c r="G7" i="3"/>
  <c r="C9" i="3"/>
  <c r="H7" i="3"/>
  <c r="C6" i="3"/>
  <c r="E7" i="3"/>
  <c r="G8" i="3"/>
  <c r="G6" i="3"/>
  <c r="E6" i="3"/>
  <c r="F5" i="3"/>
  <c r="H5" i="3"/>
  <c r="G5" i="3"/>
  <c r="C5" i="3"/>
  <c r="D5" i="3"/>
  <c r="F8" i="2"/>
  <c r="E8" i="2"/>
  <c r="D8" i="2"/>
  <c r="C8" i="2"/>
  <c r="G8" i="2"/>
  <c r="H8" i="2"/>
  <c r="H7" i="2"/>
  <c r="F7" i="2"/>
  <c r="D7" i="2"/>
  <c r="G7" i="2"/>
  <c r="E7" i="2"/>
  <c r="C7" i="2"/>
  <c r="F6" i="2"/>
  <c r="E6" i="2"/>
  <c r="D6" i="2"/>
  <c r="C6" i="2"/>
  <c r="H6" i="2"/>
  <c r="G6" i="2"/>
  <c r="C9" i="2"/>
  <c r="D9" i="2"/>
  <c r="F5" i="2"/>
  <c r="C5" i="2"/>
  <c r="D5" i="2"/>
  <c r="E5" i="2"/>
  <c r="H5" i="2"/>
  <c r="G5" i="2"/>
</calcChain>
</file>

<file path=xl/sharedStrings.xml><?xml version="1.0" encoding="utf-8"?>
<sst xmlns="http://schemas.openxmlformats.org/spreadsheetml/2006/main" count="142" uniqueCount="67">
  <si>
    <t>Automatische incasso</t>
  </si>
  <si>
    <t>Handmatige betaling</t>
  </si>
  <si>
    <t>Bij betaling per</t>
  </si>
  <si>
    <t>jaar</t>
  </si>
  <si>
    <t>halfjaar</t>
  </si>
  <si>
    <t>kwartaal</t>
  </si>
  <si>
    <t>Senioren spelend</t>
  </si>
  <si>
    <t>Junioren</t>
  </si>
  <si>
    <t>Pupillen</t>
  </si>
  <si>
    <t>Niet spelend</t>
  </si>
  <si>
    <t>Kabouters</t>
  </si>
  <si>
    <t>In contributie opgenomen incassokosten</t>
  </si>
  <si>
    <t>Basiscontributie seizoen 2023-2024 (excl. kleding- en materialenfonds)</t>
  </si>
  <si>
    <t xml:space="preserve">Het seizoen loopt van 1 juli t/m 30 juni van het daarop volgende jaar. De hoogte van de contributie wordt ieder jaar opnieuw vastgesteld.  Op grond van onze statuten is bij opzegging altijd de contributie voor het gehele seizoen verschuldigd. Dus wanneer u of uw kind halverwege het seizoen besluit te stoppen met voetballen, dient toch voor het gehele seizoen betaald te worden. De teamindeling bij de start van het seizoen is bepalend voor de categorie van de contributie.  </t>
  </si>
  <si>
    <t>Contributie v.v. Groot-Ammers seizoen 2023-2024</t>
  </si>
  <si>
    <r>
      <rPr>
        <b/>
        <sz val="11"/>
        <color theme="1"/>
        <rFont val="Calibri"/>
        <family val="2"/>
        <scheme val="minor"/>
      </rPr>
      <t>De bedragen zoals opgenomen in bovenstaande contributieoverzicht zijn exclusief de jaarlijkse bijdrage voor het kleding- en materialenfonds van € 15,00</t>
    </r>
    <r>
      <rPr>
        <sz val="11"/>
        <color theme="1"/>
        <rFont val="Calibri"/>
        <family val="2"/>
        <scheme val="minor"/>
      </rPr>
      <t>. Zoals vastgesteld in de algemene ledenvergadering van 11-12-2015 zal dit bedrag in één bedrag aan het begin van het seizoen, met de eerste contributieinningsrun, worden geïncasseerd. 
Een nieuw lid heeft niet de keuze om te kiezen voor een betaalwijze. Zoals vastgesteld in de algemene ledenvergadering van 16 mei 2008 zullen nieuwe leden verplicht worden tot het betalen middels automatische incasso.</t>
    </r>
  </si>
  <si>
    <t>Contributie v.v. Groot-Ammers seizoen 2024-2025</t>
  </si>
  <si>
    <t>Basiscontributie seizoen 2024-2025 (excl. kleding- en materialenfonds)</t>
  </si>
  <si>
    <t>Perioden</t>
  </si>
  <si>
    <t>2023 april</t>
  </si>
  <si>
    <t>2023 mei</t>
  </si>
  <si>
    <t>2023 juni</t>
  </si>
  <si>
    <t>2023 juli</t>
  </si>
  <si>
    <t>2023 augustus</t>
  </si>
  <si>
    <t>2023 september</t>
  </si>
  <si>
    <t>2023 oktober</t>
  </si>
  <si>
    <t>2023 november</t>
  </si>
  <si>
    <t>2023 december</t>
  </si>
  <si>
    <t>2024 januari</t>
  </si>
  <si>
    <t>2024 februari</t>
  </si>
  <si>
    <t>2024 maart</t>
  </si>
  <si>
    <t>2024 april</t>
  </si>
  <si>
    <t>2024 mei</t>
  </si>
  <si>
    <t>2024 juni</t>
  </si>
  <si>
    <t>2024 juli*</t>
  </si>
  <si>
    <t>Consumentenprijzen; prijsindex 2015=100</t>
  </si>
  <si>
    <t>Bestedingscategorieën: 090000 Recreatie en cultuur</t>
  </si>
  <si>
    <t>Onderwerp</t>
  </si>
  <si>
    <t>CPI</t>
  </si>
  <si>
    <t>CPI afgeleid</t>
  </si>
  <si>
    <t>Jaarmutatie CPI</t>
  </si>
  <si>
    <t>Jaarmutatie CPI afgeleid</t>
  </si>
  <si>
    <t>2015 = 100</t>
  </si>
  <si>
    <t>%</t>
  </si>
  <si>
    <t>2023 januari</t>
  </si>
  <si>
    <t>2023 februari</t>
  </si>
  <si>
    <t>2023 maart</t>
  </si>
  <si>
    <t>Bron: CBS</t>
  </si>
  <si>
    <t>Gemiddelde Januari 2024 t/m Juli 2024</t>
  </si>
  <si>
    <t>Gemiddelde Januari 2023 t/m Juli 2023</t>
  </si>
  <si>
    <t>Prijsindex Januari 2024 t/m Juli 2024</t>
  </si>
  <si>
    <t>Contributie v.v. Groot-Ammers seizoen 2025-2026</t>
  </si>
  <si>
    <t>Basiscontributie seizoen 2025-2026 (excl. kleding- en materialenfonds)</t>
  </si>
  <si>
    <t>2024 augustus</t>
  </si>
  <si>
    <t>2024 september</t>
  </si>
  <si>
    <t>2024 oktober</t>
  </si>
  <si>
    <t>2024 november</t>
  </si>
  <si>
    <t>2024 december</t>
  </si>
  <si>
    <t>2025 januari</t>
  </si>
  <si>
    <t>2025 februari</t>
  </si>
  <si>
    <t>2025 maart</t>
  </si>
  <si>
    <t>2025 april</t>
  </si>
  <si>
    <t>2025 mei</t>
  </si>
  <si>
    <t>2025 juni</t>
  </si>
  <si>
    <t>2025 juli*</t>
  </si>
  <si>
    <t>Gemiddelde seizoen 2024-2025</t>
  </si>
  <si>
    <t>Gemiddelde seizoen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</si>
</sst>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0_-;\-&quot;€&quot;* #,##0_-;_-&quot;€&quot;* &quot;-&quot;_-;_-@_-"/>
    <numFmt numFmtId="165" formatCode="_-&quot;€&quot;* #,##0.00_-;\-&quot;€&quot;* #,##0.00_-;_-&quot;€&quot;* &quot;-&quot;??_-;_-@_-"/>
    <numFmt numFmtId="166"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double">
        <color auto="1"/>
      </right>
      <top style="medium">
        <color auto="1"/>
      </top>
      <bottom style="medium">
        <color auto="1"/>
      </bottom>
      <diagonal/>
    </border>
    <border>
      <left style="double">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1" xfId="0" applyBorder="1"/>
    <xf numFmtId="0" fontId="0" fillId="0" borderId="1" xfId="0" applyBorder="1"/>
    <xf numFmtId="44" fontId="0" fillId="0" borderId="11" xfId="1" applyFont="1" applyBorder="1"/>
    <xf numFmtId="44" fontId="0" fillId="0" borderId="3" xfId="1" applyFont="1" applyBorder="1"/>
    <xf numFmtId="165" fontId="0" fillId="0" borderId="0" xfId="0" applyNumberFormat="1"/>
    <xf numFmtId="0" fontId="0" fillId="0" borderId="0" xfId="0" applyAlignment="1">
      <alignment horizontal="center"/>
    </xf>
    <xf numFmtId="164" fontId="0" fillId="0" borderId="0" xfId="0" applyNumberFormat="1"/>
    <xf numFmtId="0" fontId="0" fillId="0" borderId="12" xfId="0" applyBorder="1" applyAlignment="1">
      <alignment horizontal="left"/>
    </xf>
    <xf numFmtId="0" fontId="0" fillId="0" borderId="13" xfId="0" applyBorder="1" applyAlignment="1">
      <alignment horizontal="left"/>
    </xf>
    <xf numFmtId="0" fontId="0" fillId="0" borderId="14" xfId="0" applyBorder="1"/>
    <xf numFmtId="0" fontId="0" fillId="0" borderId="15" xfId="0" applyBorder="1"/>
    <xf numFmtId="44" fontId="0" fillId="0" borderId="14" xfId="1" applyFont="1" applyBorder="1"/>
    <xf numFmtId="44" fontId="0" fillId="0" borderId="15" xfId="1" applyFont="1" applyBorder="1"/>
    <xf numFmtId="44" fontId="0" fillId="0" borderId="0" xfId="1" applyFont="1"/>
    <xf numFmtId="44" fontId="0" fillId="0" borderId="0" xfId="0" applyNumberFormat="1"/>
    <xf numFmtId="0" fontId="2" fillId="2" borderId="0" xfId="0" applyFont="1" applyFill="1"/>
    <xf numFmtId="166" fontId="2" fillId="2" borderId="0" xfId="3" applyNumberFormat="1" applyFont="1" applyFill="1"/>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top" wrapText="1"/>
    </xf>
    <xf numFmtId="0" fontId="0" fillId="0" borderId="0" xfId="0" applyAlignment="1">
      <alignment vertical="top" wrapText="1"/>
    </xf>
  </cellXfs>
  <cellStyles count="4">
    <cellStyle name="Procent" xfId="3" builtinId="5"/>
    <cellStyle name="Standaard" xfId="0" builtinId="0"/>
    <cellStyle name="Valuta" xfId="1" builtinId="4"/>
    <cellStyle name="Valuta 2" xfId="2" xr:uid="{0333EA66-A277-4045-A785-A2D371A3A2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23</xdr:col>
      <xdr:colOff>130132</xdr:colOff>
      <xdr:row>35</xdr:row>
      <xdr:rowOff>95806</xdr:rowOff>
    </xdr:to>
    <xdr:pic>
      <xdr:nvPicPr>
        <xdr:cNvPr id="3" name="Afbeelding 2">
          <a:extLst>
            <a:ext uri="{FF2B5EF4-FFF2-40B4-BE49-F238E27FC236}">
              <a16:creationId xmlns:a16="http://schemas.microsoft.com/office/drawing/2014/main" id="{5D8F20D9-CED7-DDF4-8D26-A3EA52381038}"/>
            </a:ext>
          </a:extLst>
        </xdr:cNvPr>
        <xdr:cNvPicPr>
          <a:picLocks noChangeAspect="1"/>
        </xdr:cNvPicPr>
      </xdr:nvPicPr>
      <xdr:blipFill>
        <a:blip xmlns:r="http://schemas.openxmlformats.org/officeDocument/2006/relationships" r:embed="rId1"/>
        <a:stretch>
          <a:fillRect/>
        </a:stretch>
      </xdr:blipFill>
      <xdr:spPr>
        <a:xfrm>
          <a:off x="10086975" y="0"/>
          <a:ext cx="6828112" cy="641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23</xdr:col>
      <xdr:colOff>130132</xdr:colOff>
      <xdr:row>35</xdr:row>
      <xdr:rowOff>95806</xdr:rowOff>
    </xdr:to>
    <xdr:pic>
      <xdr:nvPicPr>
        <xdr:cNvPr id="2" name="Afbeelding 1">
          <a:extLst>
            <a:ext uri="{FF2B5EF4-FFF2-40B4-BE49-F238E27FC236}">
              <a16:creationId xmlns:a16="http://schemas.microsoft.com/office/drawing/2014/main" id="{94306B4F-73FA-4E05-BFB8-947252D730D4}"/>
            </a:ext>
          </a:extLst>
        </xdr:cNvPr>
        <xdr:cNvPicPr>
          <a:picLocks noChangeAspect="1"/>
        </xdr:cNvPicPr>
      </xdr:nvPicPr>
      <xdr:blipFill>
        <a:blip xmlns:r="http://schemas.openxmlformats.org/officeDocument/2006/relationships" r:embed="rId1"/>
        <a:stretch>
          <a:fillRect/>
        </a:stretch>
      </xdr:blipFill>
      <xdr:spPr>
        <a:xfrm>
          <a:off x="10088880" y="0"/>
          <a:ext cx="6835732" cy="6496606"/>
        </a:xfrm>
        <a:prstGeom prst="rect">
          <a:avLst/>
        </a:prstGeom>
      </xdr:spPr>
    </xdr:pic>
    <xdr:clientData/>
  </xdr:twoCellAnchor>
  <xdr:twoCellAnchor editAs="oneCell">
    <xdr:from>
      <xdr:col>12</xdr:col>
      <xdr:colOff>0</xdr:colOff>
      <xdr:row>40</xdr:row>
      <xdr:rowOff>0</xdr:rowOff>
    </xdr:from>
    <xdr:to>
      <xdr:col>25</xdr:col>
      <xdr:colOff>442685</xdr:colOff>
      <xdr:row>71</xdr:row>
      <xdr:rowOff>99560</xdr:rowOff>
    </xdr:to>
    <xdr:pic>
      <xdr:nvPicPr>
        <xdr:cNvPr id="3" name="Afbeelding 2">
          <a:extLst>
            <a:ext uri="{FF2B5EF4-FFF2-40B4-BE49-F238E27FC236}">
              <a16:creationId xmlns:a16="http://schemas.microsoft.com/office/drawing/2014/main" id="{831D487F-D358-984E-0A48-6E0284C634A9}"/>
            </a:ext>
          </a:extLst>
        </xdr:cNvPr>
        <xdr:cNvPicPr>
          <a:picLocks noChangeAspect="1"/>
        </xdr:cNvPicPr>
      </xdr:nvPicPr>
      <xdr:blipFill>
        <a:blip xmlns:r="http://schemas.openxmlformats.org/officeDocument/2006/relationships" r:embed="rId2"/>
        <a:stretch>
          <a:fillRect/>
        </a:stretch>
      </xdr:blipFill>
      <xdr:spPr>
        <a:xfrm>
          <a:off x="10088880" y="7315200"/>
          <a:ext cx="8367485" cy="57688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D3C13-96AC-402E-B9BD-13BD8F4D5312}">
  <sheetPr>
    <pageSetUpPr fitToPage="1"/>
  </sheetPr>
  <dimension ref="A1:K16"/>
  <sheetViews>
    <sheetView zoomScale="125" workbookViewId="0">
      <selection sqref="A1:H1"/>
    </sheetView>
  </sheetViews>
  <sheetFormatPr defaultColWidth="8.88671875" defaultRowHeight="14.4" x14ac:dyDescent="0.3"/>
  <cols>
    <col min="1" max="1" width="29.44140625" customWidth="1"/>
    <col min="2" max="2" width="14.88671875" customWidth="1"/>
    <col min="3" max="8" width="10.77734375" customWidth="1"/>
    <col min="10" max="10" width="16.44140625" hidden="1" customWidth="1"/>
  </cols>
  <sheetData>
    <row r="1" spans="1:11" ht="18" thickBot="1" x14ac:dyDescent="0.4">
      <c r="A1" s="24" t="s">
        <v>14</v>
      </c>
      <c r="B1" s="25"/>
      <c r="C1" s="25"/>
      <c r="D1" s="25"/>
      <c r="E1" s="25"/>
      <c r="F1" s="25"/>
      <c r="G1" s="25"/>
      <c r="H1" s="26"/>
    </row>
    <row r="2" spans="1:11" ht="15" thickBot="1" x14ac:dyDescent="0.35">
      <c r="A2" s="27" t="s">
        <v>12</v>
      </c>
      <c r="B2" s="28"/>
      <c r="C2" s="1" t="s">
        <v>0</v>
      </c>
      <c r="D2" s="2"/>
      <c r="E2" s="14"/>
      <c r="F2" s="15" t="s">
        <v>1</v>
      </c>
      <c r="G2" s="2"/>
      <c r="H2" s="3"/>
    </row>
    <row r="3" spans="1:11" ht="15" thickBot="1" x14ac:dyDescent="0.35">
      <c r="A3" s="29"/>
      <c r="B3" s="30"/>
      <c r="C3" s="4" t="s">
        <v>2</v>
      </c>
      <c r="D3" s="5"/>
      <c r="E3" s="14"/>
      <c r="F3" s="15" t="s">
        <v>2</v>
      </c>
      <c r="G3" s="5"/>
      <c r="H3" s="6"/>
      <c r="J3" s="12"/>
      <c r="K3" s="12"/>
    </row>
    <row r="4" spans="1:11" ht="15" thickBot="1" x14ac:dyDescent="0.35">
      <c r="A4" s="31"/>
      <c r="B4" s="32"/>
      <c r="C4" s="7" t="s">
        <v>3</v>
      </c>
      <c r="D4" s="7" t="s">
        <v>4</v>
      </c>
      <c r="E4" s="16" t="s">
        <v>5</v>
      </c>
      <c r="F4" s="17" t="s">
        <v>3</v>
      </c>
      <c r="G4" s="7" t="s">
        <v>4</v>
      </c>
      <c r="H4" s="7" t="s">
        <v>5</v>
      </c>
    </row>
    <row r="5" spans="1:11" ht="15" thickBot="1" x14ac:dyDescent="0.35">
      <c r="A5" s="8" t="s">
        <v>6</v>
      </c>
      <c r="B5" s="9">
        <v>202</v>
      </c>
      <c r="C5" s="10">
        <f>B5</f>
        <v>202</v>
      </c>
      <c r="D5" s="9">
        <f>B5/2+$D$10/2</f>
        <v>101.5</v>
      </c>
      <c r="E5" s="18">
        <f>B5/4+$E$10/4</f>
        <v>51</v>
      </c>
      <c r="F5" s="19">
        <f>B5+$F$10</f>
        <v>204.5</v>
      </c>
      <c r="G5" s="9">
        <f>B5/2+$G$10/2</f>
        <v>103.5</v>
      </c>
      <c r="H5" s="9">
        <f>B5/4+$H$10/4</f>
        <v>53</v>
      </c>
      <c r="J5" s="11" t="e">
        <f>ROUND(#REF!*1.05,0)</f>
        <v>#REF!</v>
      </c>
      <c r="K5" s="13"/>
    </row>
    <row r="6" spans="1:11" ht="15" thickBot="1" x14ac:dyDescent="0.35">
      <c r="A6" s="8" t="s">
        <v>7</v>
      </c>
      <c r="B6" s="9">
        <v>131</v>
      </c>
      <c r="C6" s="10">
        <f>B6</f>
        <v>131</v>
      </c>
      <c r="D6" s="9">
        <f>B6/2+$D$10/2</f>
        <v>66</v>
      </c>
      <c r="E6" s="18">
        <f t="shared" ref="E6:E9" si="0">B6/4+$E$10/4</f>
        <v>33.25</v>
      </c>
      <c r="F6" s="19">
        <f t="shared" ref="F6:F8" si="1">B6+$F$10</f>
        <v>133.5</v>
      </c>
      <c r="G6" s="9">
        <f t="shared" ref="G6:G8" si="2">B6/2+$G$10/2</f>
        <v>68</v>
      </c>
      <c r="H6" s="9">
        <f t="shared" ref="H6:H8" si="3">B6/4+$H$10/4</f>
        <v>35.25</v>
      </c>
      <c r="J6" s="11" t="e">
        <f>ROUND(#REF!*1.05,0)</f>
        <v>#REF!</v>
      </c>
      <c r="K6" s="13"/>
    </row>
    <row r="7" spans="1:11" ht="15" thickBot="1" x14ac:dyDescent="0.35">
      <c r="A7" s="8" t="s">
        <v>8</v>
      </c>
      <c r="B7" s="9">
        <v>99</v>
      </c>
      <c r="C7" s="10">
        <f>B7</f>
        <v>99</v>
      </c>
      <c r="D7" s="9">
        <f>B7/2+$D$10/2</f>
        <v>50</v>
      </c>
      <c r="E7" s="18">
        <f t="shared" si="0"/>
        <v>25.25</v>
      </c>
      <c r="F7" s="19">
        <f t="shared" si="1"/>
        <v>101.5</v>
      </c>
      <c r="G7" s="9">
        <f t="shared" si="2"/>
        <v>52</v>
      </c>
      <c r="H7" s="9">
        <f t="shared" si="3"/>
        <v>27.25</v>
      </c>
      <c r="J7" s="11" t="e">
        <f>ROUND(#REF!*1.05,0)</f>
        <v>#REF!</v>
      </c>
      <c r="K7" s="13"/>
    </row>
    <row r="8" spans="1:11" ht="15" thickBot="1" x14ac:dyDescent="0.35">
      <c r="A8" s="8" t="s">
        <v>9</v>
      </c>
      <c r="B8" s="9">
        <v>55</v>
      </c>
      <c r="C8" s="10">
        <f>B8</f>
        <v>55</v>
      </c>
      <c r="D8" s="9">
        <f>B8/2+$D$10/2</f>
        <v>28</v>
      </c>
      <c r="E8" s="18">
        <f t="shared" si="0"/>
        <v>14.25</v>
      </c>
      <c r="F8" s="19">
        <f t="shared" si="1"/>
        <v>57.5</v>
      </c>
      <c r="G8" s="9">
        <f t="shared" si="2"/>
        <v>30</v>
      </c>
      <c r="H8" s="9">
        <f t="shared" si="3"/>
        <v>16.25</v>
      </c>
      <c r="J8" s="11" t="e">
        <f>ROUND(#REF!*1.05,0)</f>
        <v>#REF!</v>
      </c>
      <c r="K8" s="13"/>
    </row>
    <row r="9" spans="1:11" ht="15" thickBot="1" x14ac:dyDescent="0.35">
      <c r="A9" s="8" t="s">
        <v>10</v>
      </c>
      <c r="B9" s="9">
        <v>63</v>
      </c>
      <c r="C9" s="10">
        <f>B9</f>
        <v>63</v>
      </c>
      <c r="D9" s="9">
        <f>B9/2+$D$10/2</f>
        <v>32</v>
      </c>
      <c r="E9" s="18">
        <f t="shared" si="0"/>
        <v>16.25</v>
      </c>
      <c r="F9" s="19"/>
      <c r="G9" s="9"/>
      <c r="H9" s="9"/>
      <c r="J9" s="11" t="e">
        <f>ROUND(#REF!*1.05,0)</f>
        <v>#REF!</v>
      </c>
      <c r="K9" s="13"/>
    </row>
    <row r="10" spans="1:11" ht="15" thickBot="1" x14ac:dyDescent="0.35">
      <c r="A10" s="33" t="s">
        <v>11</v>
      </c>
      <c r="B10" s="34"/>
      <c r="C10" s="9">
        <v>0</v>
      </c>
      <c r="D10" s="9">
        <v>1</v>
      </c>
      <c r="E10" s="18">
        <v>2</v>
      </c>
      <c r="F10" s="19">
        <v>2.5</v>
      </c>
      <c r="G10" s="9">
        <v>5</v>
      </c>
      <c r="H10" s="9">
        <v>10</v>
      </c>
    </row>
    <row r="12" spans="1:11" ht="96" customHeight="1" x14ac:dyDescent="0.3">
      <c r="A12" s="35" t="s">
        <v>15</v>
      </c>
      <c r="B12" s="35"/>
      <c r="C12" s="35"/>
      <c r="D12" s="35"/>
      <c r="E12" s="35"/>
      <c r="F12" s="35"/>
      <c r="G12" s="35"/>
      <c r="H12" s="35"/>
    </row>
    <row r="13" spans="1:11" x14ac:dyDescent="0.3">
      <c r="A13" s="36" t="s">
        <v>13</v>
      </c>
      <c r="B13" s="36"/>
      <c r="C13" s="36"/>
      <c r="D13" s="36"/>
      <c r="E13" s="36"/>
      <c r="F13" s="36"/>
      <c r="G13" s="36"/>
      <c r="H13" s="36"/>
    </row>
    <row r="14" spans="1:11" x14ac:dyDescent="0.3">
      <c r="A14" s="36"/>
      <c r="B14" s="36"/>
      <c r="C14" s="36"/>
      <c r="D14" s="36"/>
      <c r="E14" s="36"/>
      <c r="F14" s="36"/>
      <c r="G14" s="36"/>
      <c r="H14" s="36"/>
    </row>
    <row r="15" spans="1:11" x14ac:dyDescent="0.3">
      <c r="A15" s="36"/>
      <c r="B15" s="36"/>
      <c r="C15" s="36"/>
      <c r="D15" s="36"/>
      <c r="E15" s="36"/>
      <c r="F15" s="36"/>
      <c r="G15" s="36"/>
      <c r="H15" s="36"/>
    </row>
    <row r="16" spans="1:11" x14ac:dyDescent="0.3">
      <c r="A16" s="36"/>
      <c r="B16" s="36"/>
      <c r="C16" s="36"/>
      <c r="D16" s="36"/>
      <c r="E16" s="36"/>
      <c r="F16" s="36"/>
      <c r="G16" s="36"/>
      <c r="H16" s="36"/>
    </row>
  </sheetData>
  <mergeCells count="5">
    <mergeCell ref="A1:H1"/>
    <mergeCell ref="A2:B4"/>
    <mergeCell ref="A10:B10"/>
    <mergeCell ref="A12:H12"/>
    <mergeCell ref="A13:H1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76E7-C2EB-4C67-B698-14D6C8A91B92}">
  <sheetPr>
    <pageSetUpPr fitToPage="1"/>
  </sheetPr>
  <dimension ref="A1:K16"/>
  <sheetViews>
    <sheetView zoomScale="125" workbookViewId="0">
      <selection activeCell="B5" sqref="B5"/>
    </sheetView>
  </sheetViews>
  <sheetFormatPr defaultColWidth="8.88671875" defaultRowHeight="14.4" x14ac:dyDescent="0.3"/>
  <cols>
    <col min="1" max="1" width="29.44140625" customWidth="1"/>
    <col min="2" max="2" width="14.88671875" customWidth="1"/>
    <col min="3" max="8" width="10.77734375" customWidth="1"/>
    <col min="10" max="10" width="16.44140625" hidden="1" customWidth="1"/>
  </cols>
  <sheetData>
    <row r="1" spans="1:11" ht="18" thickBot="1" x14ac:dyDescent="0.4">
      <c r="A1" s="24" t="s">
        <v>16</v>
      </c>
      <c r="B1" s="25"/>
      <c r="C1" s="25"/>
      <c r="D1" s="25"/>
      <c r="E1" s="25"/>
      <c r="F1" s="25"/>
      <c r="G1" s="25"/>
      <c r="H1" s="26"/>
    </row>
    <row r="2" spans="1:11" ht="15" thickBot="1" x14ac:dyDescent="0.35">
      <c r="A2" s="27" t="s">
        <v>17</v>
      </c>
      <c r="B2" s="28"/>
      <c r="C2" s="1" t="s">
        <v>0</v>
      </c>
      <c r="D2" s="2"/>
      <c r="E2" s="14"/>
      <c r="F2" s="15" t="s">
        <v>1</v>
      </c>
      <c r="G2" s="2"/>
      <c r="H2" s="3"/>
    </row>
    <row r="3" spans="1:11" ht="15" thickBot="1" x14ac:dyDescent="0.35">
      <c r="A3" s="29"/>
      <c r="B3" s="30"/>
      <c r="C3" s="4" t="s">
        <v>2</v>
      </c>
      <c r="D3" s="5"/>
      <c r="E3" s="14"/>
      <c r="F3" s="15" t="s">
        <v>2</v>
      </c>
      <c r="G3" s="5"/>
      <c r="H3" s="6"/>
      <c r="J3" s="12"/>
      <c r="K3" s="12"/>
    </row>
    <row r="4" spans="1:11" ht="15" thickBot="1" x14ac:dyDescent="0.35">
      <c r="A4" s="31"/>
      <c r="B4" s="32"/>
      <c r="C4" s="7" t="s">
        <v>3</v>
      </c>
      <c r="D4" s="7" t="s">
        <v>4</v>
      </c>
      <c r="E4" s="16" t="s">
        <v>5</v>
      </c>
      <c r="F4" s="17" t="s">
        <v>3</v>
      </c>
      <c r="G4" s="7" t="s">
        <v>4</v>
      </c>
      <c r="H4" s="7" t="s">
        <v>5</v>
      </c>
    </row>
    <row r="5" spans="1:11" ht="15" thickBot="1" x14ac:dyDescent="0.35">
      <c r="A5" s="8" t="s">
        <v>6</v>
      </c>
      <c r="B5" s="9">
        <f>ROUND('2023 - 2024'!B5*(1+Prijsindexatie!$B$34),0)</f>
        <v>208</v>
      </c>
      <c r="C5" s="10">
        <f>B5</f>
        <v>208</v>
      </c>
      <c r="D5" s="9">
        <f>B5/2+$D$10/2</f>
        <v>104.5</v>
      </c>
      <c r="E5" s="18">
        <f>B5/4+$E$10/4</f>
        <v>52.5</v>
      </c>
      <c r="F5" s="19">
        <f>B5+$F$10</f>
        <v>210.5</v>
      </c>
      <c r="G5" s="9">
        <f>B5/2+$G$10/2</f>
        <v>106.5</v>
      </c>
      <c r="H5" s="9">
        <f>B5/4+$H$10/4</f>
        <v>54.5</v>
      </c>
      <c r="J5" s="11" t="e">
        <f>ROUND(#REF!*1.05,0)</f>
        <v>#REF!</v>
      </c>
      <c r="K5" s="13"/>
    </row>
    <row r="6" spans="1:11" ht="15" thickBot="1" x14ac:dyDescent="0.35">
      <c r="A6" s="8" t="s">
        <v>7</v>
      </c>
      <c r="B6" s="9">
        <f>ROUND('2023 - 2024'!B6*(1+Prijsindexatie!$B$34),0)</f>
        <v>135</v>
      </c>
      <c r="C6" s="10">
        <f>B6</f>
        <v>135</v>
      </c>
      <c r="D6" s="9">
        <f>B6/2+$D$10/2</f>
        <v>68</v>
      </c>
      <c r="E6" s="18">
        <f t="shared" ref="E6:E9" si="0">B6/4+$E$10/4</f>
        <v>34.25</v>
      </c>
      <c r="F6" s="19">
        <f t="shared" ref="F6:F8" si="1">B6+$F$10</f>
        <v>137.5</v>
      </c>
      <c r="G6" s="9">
        <f t="shared" ref="G6:G8" si="2">B6/2+$G$10/2</f>
        <v>70</v>
      </c>
      <c r="H6" s="9">
        <f t="shared" ref="H6:H8" si="3">B6/4+$H$10/4</f>
        <v>36.25</v>
      </c>
      <c r="J6" s="11" t="e">
        <f>ROUND(#REF!*1.05,0)</f>
        <v>#REF!</v>
      </c>
      <c r="K6" s="13"/>
    </row>
    <row r="7" spans="1:11" ht="15" thickBot="1" x14ac:dyDescent="0.35">
      <c r="A7" s="8" t="s">
        <v>8</v>
      </c>
      <c r="B7" s="9">
        <f>ROUND('2023 - 2024'!B7*(1+Prijsindexatie!$B$34),0)</f>
        <v>102</v>
      </c>
      <c r="C7" s="10">
        <f>B7</f>
        <v>102</v>
      </c>
      <c r="D7" s="9">
        <f>B7/2+$D$10/2</f>
        <v>51.5</v>
      </c>
      <c r="E7" s="18">
        <f t="shared" si="0"/>
        <v>26</v>
      </c>
      <c r="F7" s="19">
        <f t="shared" si="1"/>
        <v>104.5</v>
      </c>
      <c r="G7" s="9">
        <f t="shared" si="2"/>
        <v>53.5</v>
      </c>
      <c r="H7" s="9">
        <f t="shared" si="3"/>
        <v>28</v>
      </c>
      <c r="J7" s="11" t="e">
        <f>ROUND(#REF!*1.05,0)</f>
        <v>#REF!</v>
      </c>
      <c r="K7" s="13"/>
    </row>
    <row r="8" spans="1:11" ht="15" thickBot="1" x14ac:dyDescent="0.35">
      <c r="A8" s="8" t="s">
        <v>9</v>
      </c>
      <c r="B8" s="9">
        <f>ROUND('2023 - 2024'!B8*(1+Prijsindexatie!$B$34),0)</f>
        <v>57</v>
      </c>
      <c r="C8" s="10">
        <f>B8</f>
        <v>57</v>
      </c>
      <c r="D8" s="9">
        <f>B8/2+$D$10/2</f>
        <v>29</v>
      </c>
      <c r="E8" s="18">
        <f t="shared" si="0"/>
        <v>14.75</v>
      </c>
      <c r="F8" s="19">
        <f t="shared" si="1"/>
        <v>59.5</v>
      </c>
      <c r="G8" s="9">
        <f t="shared" si="2"/>
        <v>31</v>
      </c>
      <c r="H8" s="9">
        <f t="shared" si="3"/>
        <v>16.75</v>
      </c>
      <c r="J8" s="11" t="e">
        <f>ROUND(#REF!*1.05,0)</f>
        <v>#REF!</v>
      </c>
      <c r="K8" s="13"/>
    </row>
    <row r="9" spans="1:11" ht="15" thickBot="1" x14ac:dyDescent="0.35">
      <c r="A9" s="8" t="s">
        <v>10</v>
      </c>
      <c r="B9" s="9">
        <f>ROUND('2023 - 2024'!B9*(1+Prijsindexatie!$B$34),0)</f>
        <v>65</v>
      </c>
      <c r="C9" s="10">
        <f>B9</f>
        <v>65</v>
      </c>
      <c r="D9" s="9">
        <f>B9/2+$D$10/2</f>
        <v>33</v>
      </c>
      <c r="E9" s="18">
        <f t="shared" si="0"/>
        <v>16.75</v>
      </c>
      <c r="F9" s="19"/>
      <c r="G9" s="9"/>
      <c r="H9" s="9"/>
      <c r="J9" s="11" t="e">
        <f>ROUND(#REF!*1.05,0)</f>
        <v>#REF!</v>
      </c>
      <c r="K9" s="13"/>
    </row>
    <row r="10" spans="1:11" ht="15" thickBot="1" x14ac:dyDescent="0.35">
      <c r="A10" s="33" t="s">
        <v>11</v>
      </c>
      <c r="B10" s="34"/>
      <c r="C10" s="9">
        <v>0</v>
      </c>
      <c r="D10" s="9">
        <v>1</v>
      </c>
      <c r="E10" s="18">
        <v>2</v>
      </c>
      <c r="F10" s="19">
        <v>2.5</v>
      </c>
      <c r="G10" s="9">
        <v>5</v>
      </c>
      <c r="H10" s="9">
        <v>10</v>
      </c>
    </row>
    <row r="12" spans="1:11" ht="96" customHeight="1" x14ac:dyDescent="0.3">
      <c r="A12" s="35" t="s">
        <v>15</v>
      </c>
      <c r="B12" s="35"/>
      <c r="C12" s="35"/>
      <c r="D12" s="35"/>
      <c r="E12" s="35"/>
      <c r="F12" s="35"/>
      <c r="G12" s="35"/>
      <c r="H12" s="35"/>
    </row>
    <row r="13" spans="1:11" x14ac:dyDescent="0.3">
      <c r="A13" s="36" t="s">
        <v>13</v>
      </c>
      <c r="B13" s="36"/>
      <c r="C13" s="36"/>
      <c r="D13" s="36"/>
      <c r="E13" s="36"/>
      <c r="F13" s="36"/>
      <c r="G13" s="36"/>
      <c r="H13" s="36"/>
    </row>
    <row r="14" spans="1:11" x14ac:dyDescent="0.3">
      <c r="A14" s="36"/>
      <c r="B14" s="36"/>
      <c r="C14" s="36"/>
      <c r="D14" s="36"/>
      <c r="E14" s="36"/>
      <c r="F14" s="36"/>
      <c r="G14" s="36"/>
      <c r="H14" s="36"/>
    </row>
    <row r="15" spans="1:11" x14ac:dyDescent="0.3">
      <c r="A15" s="36"/>
      <c r="B15" s="36"/>
      <c r="C15" s="36"/>
      <c r="D15" s="36"/>
      <c r="E15" s="36"/>
      <c r="F15" s="36"/>
      <c r="G15" s="36"/>
      <c r="H15" s="36"/>
    </row>
    <row r="16" spans="1:11" x14ac:dyDescent="0.3">
      <c r="A16" s="36"/>
      <c r="B16" s="36"/>
      <c r="C16" s="36"/>
      <c r="D16" s="36"/>
      <c r="E16" s="36"/>
      <c r="F16" s="36"/>
      <c r="G16" s="36"/>
      <c r="H16" s="36"/>
    </row>
  </sheetData>
  <mergeCells count="5">
    <mergeCell ref="A1:H1"/>
    <mergeCell ref="A2:B4"/>
    <mergeCell ref="A10:B10"/>
    <mergeCell ref="A12:H12"/>
    <mergeCell ref="A13:H1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D638-A9A0-447E-8FB1-7B80C0CAE7C0}">
  <sheetPr>
    <pageSetUpPr fitToPage="1"/>
  </sheetPr>
  <dimension ref="A1:K16"/>
  <sheetViews>
    <sheetView tabSelected="1" zoomScale="125" workbookViewId="0">
      <selection activeCell="B5" sqref="B5"/>
    </sheetView>
  </sheetViews>
  <sheetFormatPr defaultColWidth="8.88671875" defaultRowHeight="14.4" x14ac:dyDescent="0.3"/>
  <cols>
    <col min="1" max="1" width="29.44140625" customWidth="1"/>
    <col min="2" max="2" width="14.88671875" customWidth="1"/>
    <col min="3" max="8" width="10.77734375" customWidth="1"/>
    <col min="10" max="10" width="16.44140625" hidden="1" customWidth="1"/>
  </cols>
  <sheetData>
    <row r="1" spans="1:11" ht="18" thickBot="1" x14ac:dyDescent="0.4">
      <c r="A1" s="24" t="s">
        <v>51</v>
      </c>
      <c r="B1" s="25"/>
      <c r="C1" s="25"/>
      <c r="D1" s="25"/>
      <c r="E1" s="25"/>
      <c r="F1" s="25"/>
      <c r="G1" s="25"/>
      <c r="H1" s="26"/>
    </row>
    <row r="2" spans="1:11" ht="15" thickBot="1" x14ac:dyDescent="0.35">
      <c r="A2" s="27" t="s">
        <v>52</v>
      </c>
      <c r="B2" s="28"/>
      <c r="C2" s="1" t="s">
        <v>0</v>
      </c>
      <c r="D2" s="2"/>
      <c r="E2" s="14"/>
      <c r="F2" s="15" t="s">
        <v>1</v>
      </c>
      <c r="G2" s="2"/>
      <c r="H2" s="3"/>
    </row>
    <row r="3" spans="1:11" ht="15" thickBot="1" x14ac:dyDescent="0.35">
      <c r="A3" s="29"/>
      <c r="B3" s="30"/>
      <c r="C3" s="4" t="s">
        <v>2</v>
      </c>
      <c r="D3" s="5"/>
      <c r="E3" s="14"/>
      <c r="F3" s="15" t="s">
        <v>2</v>
      </c>
      <c r="G3" s="5"/>
      <c r="H3" s="6"/>
      <c r="J3" s="12"/>
      <c r="K3" s="12"/>
    </row>
    <row r="4" spans="1:11" ht="15" thickBot="1" x14ac:dyDescent="0.35">
      <c r="A4" s="31"/>
      <c r="B4" s="32"/>
      <c r="C4" s="7" t="s">
        <v>3</v>
      </c>
      <c r="D4" s="7" t="s">
        <v>4</v>
      </c>
      <c r="E4" s="16" t="s">
        <v>5</v>
      </c>
      <c r="F4" s="17" t="s">
        <v>3</v>
      </c>
      <c r="G4" s="7" t="s">
        <v>4</v>
      </c>
      <c r="H4" s="7" t="s">
        <v>5</v>
      </c>
    </row>
    <row r="5" spans="1:11" ht="15" thickBot="1" x14ac:dyDescent="0.35">
      <c r="A5" s="8" t="s">
        <v>6</v>
      </c>
      <c r="B5" s="9">
        <f>ROUND('2024 - 2025'!B5*(1+'Prijsindexatie 2025-2026'!$B$50),0)</f>
        <v>214</v>
      </c>
      <c r="C5" s="10">
        <f>B5</f>
        <v>214</v>
      </c>
      <c r="D5" s="9">
        <f>B5/2+$D$10/2</f>
        <v>107.5</v>
      </c>
      <c r="E5" s="18">
        <f>B5/4+$E$10/4</f>
        <v>54</v>
      </c>
      <c r="F5" s="19">
        <f>B5+$F$10</f>
        <v>216.5</v>
      </c>
      <c r="G5" s="9">
        <f>B5/2+$G$10/2</f>
        <v>109.5</v>
      </c>
      <c r="H5" s="9">
        <f>B5/4+$H$10/4</f>
        <v>56</v>
      </c>
      <c r="J5" s="11" t="e">
        <f>ROUND(#REF!*1.05,0)</f>
        <v>#REF!</v>
      </c>
      <c r="K5" s="13"/>
    </row>
    <row r="6" spans="1:11" ht="15" thickBot="1" x14ac:dyDescent="0.35">
      <c r="A6" s="8" t="s">
        <v>7</v>
      </c>
      <c r="B6" s="9">
        <f>ROUND('2024 - 2025'!B6*(1+'Prijsindexatie 2025-2026'!$B$50),0)</f>
        <v>139</v>
      </c>
      <c r="C6" s="10">
        <f>B6</f>
        <v>139</v>
      </c>
      <c r="D6" s="9">
        <f>B6/2+$D$10/2</f>
        <v>70</v>
      </c>
      <c r="E6" s="18">
        <f t="shared" ref="E6:E9" si="0">B6/4+$E$10/4</f>
        <v>35.25</v>
      </c>
      <c r="F6" s="19">
        <f t="shared" ref="F6:F8" si="1">B6+$F$10</f>
        <v>141.5</v>
      </c>
      <c r="G6" s="9">
        <f t="shared" ref="G6:G8" si="2">B6/2+$G$10/2</f>
        <v>72</v>
      </c>
      <c r="H6" s="9">
        <f t="shared" ref="H6:H8" si="3">B6/4+$H$10/4</f>
        <v>37.25</v>
      </c>
      <c r="J6" s="11" t="e">
        <f>ROUND(#REF!*1.05,0)</f>
        <v>#REF!</v>
      </c>
      <c r="K6" s="13"/>
    </row>
    <row r="7" spans="1:11" ht="15" thickBot="1" x14ac:dyDescent="0.35">
      <c r="A7" s="8" t="s">
        <v>8</v>
      </c>
      <c r="B7" s="9">
        <f>ROUND('2024 - 2025'!B7*(1+'Prijsindexatie 2025-2026'!$B$50),0)</f>
        <v>105</v>
      </c>
      <c r="C7" s="10">
        <f>B7</f>
        <v>105</v>
      </c>
      <c r="D7" s="9">
        <f>B7/2+$D$10/2</f>
        <v>53</v>
      </c>
      <c r="E7" s="18">
        <f t="shared" si="0"/>
        <v>26.75</v>
      </c>
      <c r="F7" s="19">
        <f t="shared" si="1"/>
        <v>107.5</v>
      </c>
      <c r="G7" s="9">
        <f t="shared" si="2"/>
        <v>55</v>
      </c>
      <c r="H7" s="9">
        <f t="shared" si="3"/>
        <v>28.75</v>
      </c>
      <c r="J7" s="11" t="e">
        <f>ROUND(#REF!*1.05,0)</f>
        <v>#REF!</v>
      </c>
      <c r="K7" s="13"/>
    </row>
    <row r="8" spans="1:11" ht="15" thickBot="1" x14ac:dyDescent="0.35">
      <c r="A8" s="8" t="s">
        <v>9</v>
      </c>
      <c r="B8" s="9">
        <f>ROUND('2024 - 2025'!B8*(1+'Prijsindexatie 2025-2026'!$B$50),0)</f>
        <v>59</v>
      </c>
      <c r="C8" s="10">
        <f>B8</f>
        <v>59</v>
      </c>
      <c r="D8" s="9">
        <f>B8/2+$D$10/2</f>
        <v>30</v>
      </c>
      <c r="E8" s="18">
        <f t="shared" si="0"/>
        <v>15.25</v>
      </c>
      <c r="F8" s="19">
        <f t="shared" si="1"/>
        <v>61.5</v>
      </c>
      <c r="G8" s="9">
        <f t="shared" si="2"/>
        <v>32</v>
      </c>
      <c r="H8" s="9">
        <f t="shared" si="3"/>
        <v>17.25</v>
      </c>
      <c r="J8" s="11" t="e">
        <f>ROUND(#REF!*1.05,0)</f>
        <v>#REF!</v>
      </c>
      <c r="K8" s="13"/>
    </row>
    <row r="9" spans="1:11" ht="15" thickBot="1" x14ac:dyDescent="0.35">
      <c r="A9" s="8" t="s">
        <v>10</v>
      </c>
      <c r="B9" s="9">
        <f>ROUND('2024 - 2025'!B9*(1+'Prijsindexatie 2025-2026'!$B$50),0)</f>
        <v>67</v>
      </c>
      <c r="C9" s="10">
        <f>B9</f>
        <v>67</v>
      </c>
      <c r="D9" s="9">
        <f>B9/2+$D$10/2</f>
        <v>34</v>
      </c>
      <c r="E9" s="18">
        <f t="shared" si="0"/>
        <v>17.25</v>
      </c>
      <c r="F9" s="19"/>
      <c r="G9" s="9"/>
      <c r="H9" s="9"/>
      <c r="J9" s="11" t="e">
        <f>ROUND(#REF!*1.05,0)</f>
        <v>#REF!</v>
      </c>
      <c r="K9" s="13"/>
    </row>
    <row r="10" spans="1:11" ht="15" thickBot="1" x14ac:dyDescent="0.35">
      <c r="A10" s="33" t="s">
        <v>11</v>
      </c>
      <c r="B10" s="34"/>
      <c r="C10" s="9">
        <v>0</v>
      </c>
      <c r="D10" s="9">
        <v>1</v>
      </c>
      <c r="E10" s="18">
        <v>2</v>
      </c>
      <c r="F10" s="19">
        <v>2.5</v>
      </c>
      <c r="G10" s="9">
        <v>5</v>
      </c>
      <c r="H10" s="9">
        <v>10</v>
      </c>
    </row>
    <row r="12" spans="1:11" ht="96" customHeight="1" x14ac:dyDescent="0.3">
      <c r="A12" s="35" t="s">
        <v>15</v>
      </c>
      <c r="B12" s="35"/>
      <c r="C12" s="35"/>
      <c r="D12" s="35"/>
      <c r="E12" s="35"/>
      <c r="F12" s="35"/>
      <c r="G12" s="35"/>
      <c r="H12" s="35"/>
    </row>
    <row r="13" spans="1:11" x14ac:dyDescent="0.3">
      <c r="A13" s="36" t="s">
        <v>13</v>
      </c>
      <c r="B13" s="36"/>
      <c r="C13" s="36"/>
      <c r="D13" s="36"/>
      <c r="E13" s="36"/>
      <c r="F13" s="36"/>
      <c r="G13" s="36"/>
      <c r="H13" s="36"/>
    </row>
    <row r="14" spans="1:11" x14ac:dyDescent="0.3">
      <c r="A14" s="36"/>
      <c r="B14" s="36"/>
      <c r="C14" s="36"/>
      <c r="D14" s="36"/>
      <c r="E14" s="36"/>
      <c r="F14" s="36"/>
      <c r="G14" s="36"/>
      <c r="H14" s="36"/>
    </row>
    <row r="15" spans="1:11" x14ac:dyDescent="0.3">
      <c r="A15" s="36"/>
      <c r="B15" s="36"/>
      <c r="C15" s="36"/>
      <c r="D15" s="36"/>
      <c r="E15" s="36"/>
      <c r="F15" s="36"/>
      <c r="G15" s="36"/>
      <c r="H15" s="36"/>
    </row>
    <row r="16" spans="1:11" x14ac:dyDescent="0.3">
      <c r="A16" s="36"/>
      <c r="B16" s="36"/>
      <c r="C16" s="36"/>
      <c r="D16" s="36"/>
      <c r="E16" s="36"/>
      <c r="F16" s="36"/>
      <c r="G16" s="36"/>
      <c r="H16" s="36"/>
    </row>
  </sheetData>
  <mergeCells count="5">
    <mergeCell ref="A1:H1"/>
    <mergeCell ref="A2:B4"/>
    <mergeCell ref="A10:B10"/>
    <mergeCell ref="A12:H12"/>
    <mergeCell ref="A13:H1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0CBE5-2CBB-411F-A88E-2FC3CB37C560}">
  <dimension ref="A1:G34"/>
  <sheetViews>
    <sheetView topLeftCell="A11" workbookViewId="0">
      <selection activeCell="B34" sqref="B34"/>
    </sheetView>
  </sheetViews>
  <sheetFormatPr defaultRowHeight="14.4" x14ac:dyDescent="0.3"/>
  <cols>
    <col min="1" max="1" width="45.6640625" bestFit="1" customWidth="1"/>
    <col min="2" max="2" width="10.44140625" bestFit="1" customWidth="1"/>
    <col min="3" max="3" width="11" bestFit="1" customWidth="1"/>
  </cols>
  <sheetData>
    <row r="1" spans="1:5" x14ac:dyDescent="0.3">
      <c r="A1" t="s">
        <v>35</v>
      </c>
    </row>
    <row r="2" spans="1:5" x14ac:dyDescent="0.3">
      <c r="A2" t="s">
        <v>36</v>
      </c>
    </row>
    <row r="3" spans="1:5" x14ac:dyDescent="0.3">
      <c r="B3" t="s">
        <v>37</v>
      </c>
    </row>
    <row r="4" spans="1:5" x14ac:dyDescent="0.3">
      <c r="B4" t="s">
        <v>38</v>
      </c>
      <c r="C4" t="s">
        <v>39</v>
      </c>
      <c r="D4" t="s">
        <v>40</v>
      </c>
      <c r="E4" t="s">
        <v>41</v>
      </c>
    </row>
    <row r="5" spans="1:5" x14ac:dyDescent="0.3">
      <c r="A5" t="s">
        <v>18</v>
      </c>
      <c r="B5" t="s">
        <v>42</v>
      </c>
      <c r="C5" t="s">
        <v>42</v>
      </c>
      <c r="D5" t="s">
        <v>43</v>
      </c>
      <c r="E5" t="s">
        <v>43</v>
      </c>
    </row>
    <row r="6" spans="1:5" x14ac:dyDescent="0.3">
      <c r="A6">
        <v>2020</v>
      </c>
      <c r="B6" s="20">
        <v>107.36</v>
      </c>
      <c r="C6" s="20">
        <v>106.35</v>
      </c>
      <c r="D6">
        <v>2.1</v>
      </c>
      <c r="E6">
        <v>2.1</v>
      </c>
    </row>
    <row r="7" spans="1:5" x14ac:dyDescent="0.3">
      <c r="A7">
        <v>2021</v>
      </c>
      <c r="B7" s="20">
        <v>108.91</v>
      </c>
      <c r="C7" s="20">
        <v>107.86</v>
      </c>
      <c r="D7">
        <v>1.4</v>
      </c>
      <c r="E7">
        <v>1.4</v>
      </c>
    </row>
    <row r="8" spans="1:5" x14ac:dyDescent="0.3">
      <c r="A8">
        <v>2022</v>
      </c>
      <c r="B8" s="20">
        <v>113.06</v>
      </c>
      <c r="C8" s="20">
        <v>111.98</v>
      </c>
      <c r="D8">
        <v>3.8</v>
      </c>
      <c r="E8">
        <v>3.8</v>
      </c>
    </row>
    <row r="9" spans="1:5" x14ac:dyDescent="0.3">
      <c r="A9" t="s">
        <v>44</v>
      </c>
      <c r="B9" s="20">
        <v>116.23</v>
      </c>
      <c r="C9" s="20">
        <v>114.92</v>
      </c>
      <c r="D9">
        <v>5.4</v>
      </c>
      <c r="E9">
        <v>5.2</v>
      </c>
    </row>
    <row r="10" spans="1:5" x14ac:dyDescent="0.3">
      <c r="A10" t="s">
        <v>45</v>
      </c>
      <c r="B10" s="20">
        <v>118.57</v>
      </c>
      <c r="C10" s="20">
        <v>117.21</v>
      </c>
      <c r="D10">
        <v>6.1</v>
      </c>
      <c r="E10">
        <v>5.9</v>
      </c>
    </row>
    <row r="11" spans="1:5" x14ac:dyDescent="0.3">
      <c r="A11" t="s">
        <v>46</v>
      </c>
      <c r="B11" s="20">
        <v>118.08</v>
      </c>
      <c r="C11" s="20">
        <v>116.74</v>
      </c>
      <c r="D11">
        <v>6.2</v>
      </c>
      <c r="E11">
        <v>6</v>
      </c>
    </row>
    <row r="12" spans="1:5" x14ac:dyDescent="0.3">
      <c r="A12" t="s">
        <v>19</v>
      </c>
      <c r="B12" s="20">
        <v>119.28</v>
      </c>
      <c r="C12" s="20">
        <v>117.91</v>
      </c>
      <c r="D12">
        <v>6.3</v>
      </c>
      <c r="E12">
        <v>6.1</v>
      </c>
    </row>
    <row r="13" spans="1:5" x14ac:dyDescent="0.3">
      <c r="A13" t="s">
        <v>20</v>
      </c>
      <c r="B13" s="20">
        <v>118.42</v>
      </c>
      <c r="C13" s="20">
        <v>117.08</v>
      </c>
      <c r="D13">
        <v>6.2</v>
      </c>
      <c r="E13">
        <v>6</v>
      </c>
    </row>
    <row r="14" spans="1:5" x14ac:dyDescent="0.3">
      <c r="A14" t="s">
        <v>21</v>
      </c>
      <c r="B14" s="20">
        <v>118.89</v>
      </c>
      <c r="C14" s="20">
        <v>117.54</v>
      </c>
      <c r="D14">
        <v>5.9</v>
      </c>
      <c r="E14">
        <v>5.7</v>
      </c>
    </row>
    <row r="15" spans="1:5" x14ac:dyDescent="0.3">
      <c r="A15" t="s">
        <v>22</v>
      </c>
      <c r="B15" s="20">
        <v>121.18</v>
      </c>
      <c r="C15" s="20">
        <v>119.75</v>
      </c>
      <c r="D15">
        <v>6.3</v>
      </c>
      <c r="E15">
        <v>6.1</v>
      </c>
    </row>
    <row r="16" spans="1:5" x14ac:dyDescent="0.3">
      <c r="A16" t="s">
        <v>23</v>
      </c>
      <c r="B16" s="20">
        <v>121.55</v>
      </c>
      <c r="C16" s="20">
        <v>120.12</v>
      </c>
      <c r="D16">
        <v>7</v>
      </c>
      <c r="E16">
        <v>6.8</v>
      </c>
    </row>
    <row r="17" spans="1:7" x14ac:dyDescent="0.3">
      <c r="A17" t="s">
        <v>24</v>
      </c>
      <c r="B17" s="20">
        <v>120.03</v>
      </c>
      <c r="C17" s="20">
        <v>118.64</v>
      </c>
      <c r="D17">
        <v>5.4</v>
      </c>
      <c r="E17">
        <v>5.2</v>
      </c>
    </row>
    <row r="18" spans="1:7" x14ac:dyDescent="0.3">
      <c r="A18" t="s">
        <v>25</v>
      </c>
      <c r="B18" s="20">
        <v>120.53</v>
      </c>
      <c r="C18" s="20">
        <v>119.15</v>
      </c>
      <c r="D18">
        <v>5</v>
      </c>
      <c r="E18">
        <v>4.8</v>
      </c>
    </row>
    <row r="19" spans="1:7" x14ac:dyDescent="0.3">
      <c r="A19" t="s">
        <v>26</v>
      </c>
      <c r="B19" s="20">
        <v>118.91</v>
      </c>
      <c r="C19" s="20">
        <v>117.56</v>
      </c>
      <c r="D19">
        <v>3.6</v>
      </c>
      <c r="E19">
        <v>3.4</v>
      </c>
    </row>
    <row r="20" spans="1:7" x14ac:dyDescent="0.3">
      <c r="A20" t="s">
        <v>27</v>
      </c>
      <c r="B20" s="20">
        <v>120.75</v>
      </c>
      <c r="C20" s="20">
        <v>119.36</v>
      </c>
      <c r="D20">
        <v>3.7</v>
      </c>
      <c r="E20">
        <v>3.5</v>
      </c>
    </row>
    <row r="21" spans="1:7" x14ac:dyDescent="0.3">
      <c r="A21">
        <v>2023</v>
      </c>
      <c r="B21" s="20">
        <v>119.37</v>
      </c>
      <c r="C21" s="20">
        <v>118</v>
      </c>
      <c r="D21">
        <v>5.6</v>
      </c>
      <c r="E21">
        <v>5.4</v>
      </c>
      <c r="G21" s="21"/>
    </row>
    <row r="22" spans="1:7" x14ac:dyDescent="0.3">
      <c r="A22" t="s">
        <v>28</v>
      </c>
      <c r="B22" s="20">
        <v>121</v>
      </c>
      <c r="C22" s="20">
        <v>119.57</v>
      </c>
      <c r="D22">
        <v>4.0999999999999996</v>
      </c>
      <c r="E22">
        <v>4</v>
      </c>
    </row>
    <row r="23" spans="1:7" x14ac:dyDescent="0.3">
      <c r="A23" t="s">
        <v>29</v>
      </c>
      <c r="B23" s="20">
        <v>121.69</v>
      </c>
      <c r="C23" s="20">
        <v>120.25</v>
      </c>
      <c r="D23">
        <v>2.6</v>
      </c>
      <c r="E23">
        <v>2.6</v>
      </c>
    </row>
    <row r="24" spans="1:7" x14ac:dyDescent="0.3">
      <c r="A24" t="s">
        <v>30</v>
      </c>
      <c r="B24" s="20">
        <v>121.31</v>
      </c>
      <c r="C24" s="20">
        <v>119.87</v>
      </c>
      <c r="D24">
        <v>2.7</v>
      </c>
      <c r="E24">
        <v>2.7</v>
      </c>
    </row>
    <row r="25" spans="1:7" x14ac:dyDescent="0.3">
      <c r="A25" t="s">
        <v>31</v>
      </c>
      <c r="B25" s="20">
        <v>121.79</v>
      </c>
      <c r="C25" s="20">
        <v>120.35</v>
      </c>
      <c r="D25">
        <v>2.1</v>
      </c>
      <c r="E25">
        <v>2.1</v>
      </c>
    </row>
    <row r="26" spans="1:7" x14ac:dyDescent="0.3">
      <c r="A26" t="s">
        <v>32</v>
      </c>
      <c r="B26" s="20">
        <v>122.04</v>
      </c>
      <c r="C26" s="20">
        <v>120.59</v>
      </c>
      <c r="D26">
        <v>3.1</v>
      </c>
      <c r="E26">
        <v>3</v>
      </c>
    </row>
    <row r="27" spans="1:7" x14ac:dyDescent="0.3">
      <c r="A27" t="s">
        <v>33</v>
      </c>
      <c r="B27" s="20">
        <v>121.65</v>
      </c>
      <c r="C27" s="20">
        <v>120.21</v>
      </c>
      <c r="D27">
        <v>2.2999999999999998</v>
      </c>
      <c r="E27">
        <v>2.2999999999999998</v>
      </c>
    </row>
    <row r="28" spans="1:7" x14ac:dyDescent="0.3">
      <c r="A28" t="s">
        <v>34</v>
      </c>
      <c r="B28" s="20">
        <v>125.33</v>
      </c>
      <c r="C28" s="20">
        <v>123.84</v>
      </c>
      <c r="D28">
        <v>3.4</v>
      </c>
      <c r="E28">
        <v>3.4</v>
      </c>
    </row>
    <row r="29" spans="1:7" x14ac:dyDescent="0.3">
      <c r="A29" t="s">
        <v>47</v>
      </c>
    </row>
    <row r="31" spans="1:7" x14ac:dyDescent="0.3">
      <c r="A31" t="s">
        <v>49</v>
      </c>
      <c r="B31" s="21">
        <f>AVERAGE(B9:B15)</f>
        <v>118.6642857142857</v>
      </c>
    </row>
    <row r="32" spans="1:7" x14ac:dyDescent="0.3">
      <c r="A32" t="s">
        <v>48</v>
      </c>
      <c r="B32" s="21">
        <f>AVERAGE(B22:B28)</f>
        <v>122.11571428571429</v>
      </c>
    </row>
    <row r="34" spans="1:2" x14ac:dyDescent="0.3">
      <c r="A34" s="22" t="s">
        <v>50</v>
      </c>
      <c r="B34" s="23">
        <f>+B32/B31-1</f>
        <v>2.9085655811713851E-2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E67C-E086-4097-9C97-B50E271BBA1B}">
  <dimension ref="A1:G50"/>
  <sheetViews>
    <sheetView topLeftCell="A32" workbookViewId="0">
      <selection activeCell="B34" sqref="B34"/>
    </sheetView>
  </sheetViews>
  <sheetFormatPr defaultRowHeight="14.4" x14ac:dyDescent="0.3"/>
  <cols>
    <col min="1" max="1" width="45.6640625" bestFit="1" customWidth="1"/>
    <col min="2" max="2" width="10.44140625" bestFit="1" customWidth="1"/>
    <col min="3" max="3" width="11" bestFit="1" customWidth="1"/>
  </cols>
  <sheetData>
    <row r="1" spans="1:5" x14ac:dyDescent="0.3">
      <c r="A1" t="s">
        <v>35</v>
      </c>
    </row>
    <row r="2" spans="1:5" x14ac:dyDescent="0.3">
      <c r="A2" t="s">
        <v>36</v>
      </c>
    </row>
    <row r="3" spans="1:5" x14ac:dyDescent="0.3">
      <c r="B3" t="s">
        <v>37</v>
      </c>
    </row>
    <row r="4" spans="1:5" x14ac:dyDescent="0.3">
      <c r="B4" t="s">
        <v>38</v>
      </c>
      <c r="C4" t="s">
        <v>39</v>
      </c>
      <c r="D4" t="s">
        <v>40</v>
      </c>
      <c r="E4" t="s">
        <v>41</v>
      </c>
    </row>
    <row r="5" spans="1:5" x14ac:dyDescent="0.3">
      <c r="A5" t="s">
        <v>18</v>
      </c>
      <c r="B5" t="s">
        <v>42</v>
      </c>
      <c r="C5" t="s">
        <v>42</v>
      </c>
      <c r="D5" t="s">
        <v>43</v>
      </c>
      <c r="E5" t="s">
        <v>43</v>
      </c>
    </row>
    <row r="6" spans="1:5" x14ac:dyDescent="0.3">
      <c r="A6">
        <v>2020</v>
      </c>
      <c r="B6" s="20">
        <v>107.36</v>
      </c>
      <c r="C6" s="20">
        <v>106.35</v>
      </c>
      <c r="D6">
        <v>2.1</v>
      </c>
      <c r="E6">
        <v>2.1</v>
      </c>
    </row>
    <row r="7" spans="1:5" x14ac:dyDescent="0.3">
      <c r="A7">
        <v>2021</v>
      </c>
      <c r="B7" s="20">
        <v>108.91</v>
      </c>
      <c r="C7" s="20">
        <v>107.86</v>
      </c>
      <c r="D7">
        <v>1.4</v>
      </c>
      <c r="E7">
        <v>1.4</v>
      </c>
    </row>
    <row r="8" spans="1:5" x14ac:dyDescent="0.3">
      <c r="A8">
        <v>2022</v>
      </c>
      <c r="B8" s="20">
        <v>113.06</v>
      </c>
      <c r="C8" s="20">
        <v>111.98</v>
      </c>
      <c r="D8">
        <v>3.8</v>
      </c>
      <c r="E8">
        <v>3.8</v>
      </c>
    </row>
    <row r="9" spans="1:5" x14ac:dyDescent="0.3">
      <c r="A9" t="s">
        <v>44</v>
      </c>
      <c r="B9" s="20">
        <v>116.23</v>
      </c>
      <c r="C9" s="20">
        <v>114.92</v>
      </c>
      <c r="D9">
        <v>5.4</v>
      </c>
      <c r="E9">
        <v>5.2</v>
      </c>
    </row>
    <row r="10" spans="1:5" x14ac:dyDescent="0.3">
      <c r="A10" t="s">
        <v>45</v>
      </c>
      <c r="B10" s="20">
        <v>118.57</v>
      </c>
      <c r="C10" s="20">
        <v>117.21</v>
      </c>
      <c r="D10">
        <v>6.1</v>
      </c>
      <c r="E10">
        <v>5.9</v>
      </c>
    </row>
    <row r="11" spans="1:5" x14ac:dyDescent="0.3">
      <c r="A11" t="s">
        <v>46</v>
      </c>
      <c r="B11" s="20">
        <v>118.08</v>
      </c>
      <c r="C11" s="20">
        <v>116.74</v>
      </c>
      <c r="D11">
        <v>6.2</v>
      </c>
      <c r="E11">
        <v>6</v>
      </c>
    </row>
    <row r="12" spans="1:5" x14ac:dyDescent="0.3">
      <c r="A12" t="s">
        <v>19</v>
      </c>
      <c r="B12" s="20">
        <v>119.28</v>
      </c>
      <c r="C12" s="20">
        <v>117.91</v>
      </c>
      <c r="D12">
        <v>6.3</v>
      </c>
      <c r="E12">
        <v>6.1</v>
      </c>
    </row>
    <row r="13" spans="1:5" x14ac:dyDescent="0.3">
      <c r="A13" t="s">
        <v>20</v>
      </c>
      <c r="B13" s="20">
        <v>118.42</v>
      </c>
      <c r="C13" s="20">
        <v>117.08</v>
      </c>
      <c r="D13">
        <v>6.2</v>
      </c>
      <c r="E13">
        <v>6</v>
      </c>
    </row>
    <row r="14" spans="1:5" x14ac:dyDescent="0.3">
      <c r="A14" t="s">
        <v>21</v>
      </c>
      <c r="B14" s="20">
        <v>118.89</v>
      </c>
      <c r="C14" s="20">
        <v>117.54</v>
      </c>
      <c r="D14">
        <v>5.9</v>
      </c>
      <c r="E14">
        <v>5.7</v>
      </c>
    </row>
    <row r="15" spans="1:5" x14ac:dyDescent="0.3">
      <c r="A15" t="s">
        <v>22</v>
      </c>
      <c r="B15" s="20">
        <v>121.18</v>
      </c>
      <c r="C15" s="20">
        <v>119.75</v>
      </c>
      <c r="D15">
        <v>6.3</v>
      </c>
      <c r="E15">
        <v>6.1</v>
      </c>
    </row>
    <row r="16" spans="1:5" x14ac:dyDescent="0.3">
      <c r="A16" t="s">
        <v>23</v>
      </c>
      <c r="B16" s="20">
        <v>121.55</v>
      </c>
      <c r="C16" s="20">
        <v>120.12</v>
      </c>
      <c r="D16">
        <v>7</v>
      </c>
      <c r="E16">
        <v>6.8</v>
      </c>
    </row>
    <row r="17" spans="1:7" x14ac:dyDescent="0.3">
      <c r="A17" t="s">
        <v>24</v>
      </c>
      <c r="B17" s="20">
        <v>120.03</v>
      </c>
      <c r="C17" s="20">
        <v>118.64</v>
      </c>
      <c r="D17">
        <v>5.4</v>
      </c>
      <c r="E17">
        <v>5.2</v>
      </c>
    </row>
    <row r="18" spans="1:7" x14ac:dyDescent="0.3">
      <c r="A18" t="s">
        <v>25</v>
      </c>
      <c r="B18" s="20">
        <v>120.53</v>
      </c>
      <c r="C18" s="20">
        <v>119.15</v>
      </c>
      <c r="D18">
        <v>5</v>
      </c>
      <c r="E18">
        <v>4.8</v>
      </c>
    </row>
    <row r="19" spans="1:7" x14ac:dyDescent="0.3">
      <c r="A19" t="s">
        <v>26</v>
      </c>
      <c r="B19" s="20">
        <v>118.91</v>
      </c>
      <c r="C19" s="20">
        <v>117.56</v>
      </c>
      <c r="D19">
        <v>3.6</v>
      </c>
      <c r="E19">
        <v>3.4</v>
      </c>
    </row>
    <row r="20" spans="1:7" x14ac:dyDescent="0.3">
      <c r="A20" t="s">
        <v>27</v>
      </c>
      <c r="B20" s="20">
        <v>120.75</v>
      </c>
      <c r="C20" s="20">
        <v>119.36</v>
      </c>
      <c r="D20">
        <v>3.7</v>
      </c>
      <c r="E20">
        <v>3.5</v>
      </c>
    </row>
    <row r="21" spans="1:7" x14ac:dyDescent="0.3">
      <c r="A21">
        <v>2023</v>
      </c>
      <c r="B21" s="20">
        <v>119.37</v>
      </c>
      <c r="C21" s="20">
        <v>118</v>
      </c>
      <c r="D21">
        <v>5.6</v>
      </c>
      <c r="E21">
        <v>5.4</v>
      </c>
      <c r="G21" s="21"/>
    </row>
    <row r="22" spans="1:7" x14ac:dyDescent="0.3">
      <c r="A22" t="s">
        <v>28</v>
      </c>
      <c r="B22" s="20">
        <v>121</v>
      </c>
      <c r="C22" s="20">
        <v>119.57</v>
      </c>
      <c r="D22">
        <v>4.0999999999999996</v>
      </c>
      <c r="E22">
        <v>4</v>
      </c>
    </row>
    <row r="23" spans="1:7" x14ac:dyDescent="0.3">
      <c r="A23" t="s">
        <v>29</v>
      </c>
      <c r="B23" s="20">
        <v>121.69</v>
      </c>
      <c r="C23" s="20">
        <v>120.25</v>
      </c>
      <c r="D23">
        <v>2.6</v>
      </c>
      <c r="E23">
        <v>2.6</v>
      </c>
    </row>
    <row r="24" spans="1:7" x14ac:dyDescent="0.3">
      <c r="A24" t="s">
        <v>30</v>
      </c>
      <c r="B24" s="20">
        <v>121.31</v>
      </c>
      <c r="C24" s="20">
        <v>119.87</v>
      </c>
      <c r="D24">
        <v>2.7</v>
      </c>
      <c r="E24">
        <v>2.7</v>
      </c>
    </row>
    <row r="25" spans="1:7" x14ac:dyDescent="0.3">
      <c r="A25" t="s">
        <v>31</v>
      </c>
      <c r="B25" s="20">
        <v>121.79</v>
      </c>
      <c r="C25" s="20">
        <v>120.35</v>
      </c>
      <c r="D25">
        <v>2.1</v>
      </c>
      <c r="E25">
        <v>2.1</v>
      </c>
    </row>
    <row r="26" spans="1:7" x14ac:dyDescent="0.3">
      <c r="A26" t="s">
        <v>32</v>
      </c>
      <c r="B26" s="20">
        <v>122.04</v>
      </c>
      <c r="C26" s="20">
        <v>120.59</v>
      </c>
      <c r="D26">
        <v>3.1</v>
      </c>
      <c r="E26">
        <v>3</v>
      </c>
    </row>
    <row r="27" spans="1:7" x14ac:dyDescent="0.3">
      <c r="A27" t="s">
        <v>33</v>
      </c>
      <c r="B27" s="20">
        <v>121.65</v>
      </c>
      <c r="C27" s="20">
        <v>120.21</v>
      </c>
      <c r="D27">
        <v>2.2999999999999998</v>
      </c>
      <c r="E27">
        <v>2.2999999999999998</v>
      </c>
    </row>
    <row r="28" spans="1:7" x14ac:dyDescent="0.3">
      <c r="A28" t="s">
        <v>34</v>
      </c>
      <c r="B28" s="20">
        <v>125.33</v>
      </c>
      <c r="C28" s="20">
        <v>123.84</v>
      </c>
      <c r="D28">
        <v>3.4</v>
      </c>
      <c r="E28">
        <v>3.4</v>
      </c>
    </row>
    <row r="29" spans="1:7" x14ac:dyDescent="0.3">
      <c r="A29" t="s">
        <v>53</v>
      </c>
      <c r="B29" s="20">
        <v>125.27</v>
      </c>
      <c r="C29" s="20">
        <v>123.78</v>
      </c>
      <c r="D29">
        <v>3.1</v>
      </c>
      <c r="E29">
        <v>3</v>
      </c>
    </row>
    <row r="30" spans="1:7" x14ac:dyDescent="0.3">
      <c r="A30" t="s">
        <v>54</v>
      </c>
      <c r="B30" s="20">
        <v>124</v>
      </c>
      <c r="C30" s="20">
        <v>122.53</v>
      </c>
      <c r="D30">
        <v>3.3</v>
      </c>
      <c r="E30">
        <v>3.3</v>
      </c>
    </row>
    <row r="31" spans="1:7" x14ac:dyDescent="0.3">
      <c r="A31" t="s">
        <v>55</v>
      </c>
      <c r="B31" s="20">
        <v>123.62</v>
      </c>
      <c r="C31" s="20">
        <v>122.16</v>
      </c>
      <c r="D31">
        <v>2.6</v>
      </c>
      <c r="E31">
        <v>2.5</v>
      </c>
    </row>
    <row r="32" spans="1:7" x14ac:dyDescent="0.3">
      <c r="A32" t="s">
        <v>56</v>
      </c>
      <c r="B32" s="20">
        <v>122.12</v>
      </c>
      <c r="C32" s="20">
        <v>120.68</v>
      </c>
      <c r="D32">
        <v>2.7</v>
      </c>
      <c r="E32">
        <v>2.7</v>
      </c>
    </row>
    <row r="33" spans="1:5" x14ac:dyDescent="0.3">
      <c r="A33" t="s">
        <v>57</v>
      </c>
      <c r="B33" s="20">
        <v>123.94</v>
      </c>
      <c r="C33" s="20">
        <v>122.47</v>
      </c>
      <c r="D33">
        <v>2.6</v>
      </c>
      <c r="E33">
        <v>2.6</v>
      </c>
    </row>
    <row r="34" spans="1:5" x14ac:dyDescent="0.3">
      <c r="A34">
        <v>2024</v>
      </c>
      <c r="B34" s="20">
        <v>122.81</v>
      </c>
      <c r="C34" s="20">
        <v>121.36</v>
      </c>
      <c r="D34">
        <v>2.9</v>
      </c>
      <c r="E34">
        <v>2.8</v>
      </c>
    </row>
    <row r="35" spans="1:5" x14ac:dyDescent="0.3">
      <c r="A35" t="s">
        <v>58</v>
      </c>
      <c r="B35" s="20">
        <v>123.22</v>
      </c>
      <c r="C35" s="20">
        <v>121.75</v>
      </c>
      <c r="D35">
        <v>1.8</v>
      </c>
      <c r="E35">
        <v>1.8</v>
      </c>
    </row>
    <row r="36" spans="1:5" x14ac:dyDescent="0.3">
      <c r="A36" t="s">
        <v>59</v>
      </c>
      <c r="B36" s="20">
        <v>125.96</v>
      </c>
      <c r="C36" s="20">
        <v>124.46</v>
      </c>
      <c r="D36">
        <v>3.5</v>
      </c>
      <c r="E36">
        <v>3.5</v>
      </c>
    </row>
    <row r="37" spans="1:5" x14ac:dyDescent="0.3">
      <c r="A37" t="s">
        <v>60</v>
      </c>
      <c r="B37" s="20">
        <v>124.85</v>
      </c>
      <c r="C37" s="20">
        <v>123.37</v>
      </c>
      <c r="D37">
        <v>2.9</v>
      </c>
      <c r="E37">
        <v>2.9</v>
      </c>
    </row>
    <row r="38" spans="1:5" x14ac:dyDescent="0.3">
      <c r="A38" t="s">
        <v>61</v>
      </c>
      <c r="B38" s="20">
        <v>126.57</v>
      </c>
      <c r="C38" s="20">
        <v>125.06</v>
      </c>
      <c r="D38">
        <v>3.9</v>
      </c>
      <c r="E38">
        <v>3.9</v>
      </c>
    </row>
    <row r="39" spans="1:5" x14ac:dyDescent="0.3">
      <c r="A39" t="s">
        <v>62</v>
      </c>
      <c r="B39" s="20">
        <v>124.33</v>
      </c>
      <c r="C39" s="20">
        <v>122.85</v>
      </c>
      <c r="D39">
        <v>1.9</v>
      </c>
      <c r="E39">
        <v>1.9</v>
      </c>
    </row>
    <row r="40" spans="1:5" x14ac:dyDescent="0.3">
      <c r="A40" t="s">
        <v>63</v>
      </c>
      <c r="B40" s="20">
        <v>125.08</v>
      </c>
      <c r="C40" s="20">
        <v>123.59</v>
      </c>
      <c r="D40">
        <v>2.8</v>
      </c>
      <c r="E40">
        <v>2.8</v>
      </c>
    </row>
    <row r="41" spans="1:5" x14ac:dyDescent="0.3">
      <c r="A41" t="s">
        <v>64</v>
      </c>
      <c r="B41" s="20">
        <v>128.78</v>
      </c>
      <c r="C41" s="20">
        <v>127.24</v>
      </c>
      <c r="D41">
        <v>2.8</v>
      </c>
      <c r="E41">
        <v>2.7</v>
      </c>
    </row>
    <row r="42" spans="1:5" x14ac:dyDescent="0.3">
      <c r="B42" s="20"/>
      <c r="C42" s="20"/>
    </row>
    <row r="43" spans="1:5" x14ac:dyDescent="0.3">
      <c r="B43" s="20"/>
      <c r="C43" s="20"/>
    </row>
    <row r="44" spans="1:5" x14ac:dyDescent="0.3">
      <c r="A44" t="s">
        <v>47</v>
      </c>
    </row>
    <row r="46" spans="1:5" x14ac:dyDescent="0.3">
      <c r="B46" s="21"/>
    </row>
    <row r="47" spans="1:5" x14ac:dyDescent="0.3">
      <c r="A47" t="s">
        <v>66</v>
      </c>
      <c r="B47" s="21">
        <f>AVERAGE(B16:B20,B22:B28)</f>
        <v>121.38166666666666</v>
      </c>
    </row>
    <row r="48" spans="1:5" x14ac:dyDescent="0.3">
      <c r="A48" t="s">
        <v>65</v>
      </c>
      <c r="B48" s="21">
        <f>AVERAGE(B29:B33,B35:B41)</f>
        <v>124.81166666666667</v>
      </c>
    </row>
    <row r="50" spans="1:2" x14ac:dyDescent="0.3">
      <c r="A50" s="22" t="s">
        <v>50</v>
      </c>
      <c r="B50" s="23">
        <f>+B48/B47-1</f>
        <v>2.8257974158645727E-2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2023 - 2024</vt:lpstr>
      <vt:lpstr>2024 - 2025</vt:lpstr>
      <vt:lpstr>2025 - 2026</vt:lpstr>
      <vt:lpstr>Prijsindexatie</vt:lpstr>
      <vt:lpstr>Prijsindexatie 2025-2026</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Lekkerkerker, Dierk</dc:creator>
  <cp:lastModifiedBy>Onno Hillers</cp:lastModifiedBy>
  <cp:lastPrinted>2019-09-13T07:04:56Z</cp:lastPrinted>
  <dcterms:created xsi:type="dcterms:W3CDTF">2017-08-15T09:30:12Z</dcterms:created>
  <dcterms:modified xsi:type="dcterms:W3CDTF">2025-09-25T18:34:52Z</dcterms:modified>
</cp:coreProperties>
</file>