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hitn\Documents\"/>
    </mc:Choice>
  </mc:AlternateContent>
  <xr:revisionPtr revIDLastSave="0" documentId="13_ncr:1_{7597168B-B41F-4188-B0B2-BBEDD1BCEED4}" xr6:coauthVersionLast="33" xr6:coauthVersionMax="33" xr10:uidLastSave="{00000000-0000-0000-0000-000000000000}"/>
  <bookViews>
    <workbookView xWindow="0" yWindow="0" windowWidth="19200" windowHeight="6940" xr2:uid="{00000000-000D-0000-FFFF-FFFF00000000}"/>
  </bookViews>
  <sheets>
    <sheet name="Blad1" sheetId="1" r:id="rId1"/>
    <sheet name="Blad2" sheetId="2" r:id="rId2"/>
  </sheets>
  <definedNames>
    <definedName name="_xlnm._FilterDatabase" localSheetId="1" hidden="1">Blad2!$A$1:$D$92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C36" i="2" l="1"/>
  <c r="C51" i="2"/>
  <c r="F15" i="1"/>
  <c r="C99" i="2"/>
  <c r="C50" i="2"/>
  <c r="C49" i="2"/>
  <c r="F14" i="1"/>
  <c r="C37" i="2"/>
  <c r="F6" i="1"/>
  <c r="F4" i="1"/>
  <c r="C41" i="2"/>
  <c r="C98" i="2"/>
  <c r="C32" i="2"/>
  <c r="C14" i="2"/>
  <c r="F5" i="1"/>
  <c r="F2" i="1"/>
  <c r="F3" i="1" l="1"/>
  <c r="C68" i="2"/>
  <c r="C27" i="2"/>
  <c r="C31" i="2"/>
  <c r="C13" i="2"/>
  <c r="F7" i="1"/>
  <c r="C35" i="2"/>
  <c r="C10" i="2" l="1"/>
  <c r="C22" i="2"/>
  <c r="C3" i="2"/>
  <c r="F10" i="1"/>
  <c r="C48" i="2"/>
  <c r="F8" i="1"/>
  <c r="C97" i="2"/>
  <c r="C16" i="2"/>
  <c r="C47" i="2"/>
  <c r="C7" i="2"/>
  <c r="C30" i="2"/>
  <c r="C96" i="2" l="1"/>
  <c r="C24" i="2"/>
  <c r="C34" i="2"/>
  <c r="C26" i="2"/>
  <c r="C95" i="2"/>
  <c r="C66" i="2"/>
  <c r="C40" i="2"/>
  <c r="C6" i="2"/>
  <c r="C8" i="2"/>
  <c r="F19" i="1"/>
  <c r="D19" i="1"/>
  <c r="F9" i="1"/>
  <c r="C20" i="2"/>
  <c r="C33" i="2"/>
  <c r="C21" i="2"/>
  <c r="C9" i="2"/>
  <c r="C12" i="2"/>
  <c r="F20" i="1"/>
  <c r="C19" i="2"/>
  <c r="F13" i="1"/>
  <c r="F12" i="1"/>
  <c r="C94" i="2"/>
  <c r="C93" i="2"/>
  <c r="C67" i="2"/>
  <c r="C65" i="2"/>
  <c r="C39" i="2"/>
  <c r="C4" i="2"/>
  <c r="C17" i="2"/>
  <c r="C45" i="2"/>
  <c r="C46" i="2"/>
  <c r="C15" i="2"/>
  <c r="C29" i="2"/>
  <c r="F18" i="1" l="1"/>
  <c r="C25" i="2"/>
  <c r="C44" i="2"/>
  <c r="C5" i="2"/>
  <c r="C60" i="2" l="1"/>
  <c r="C63" i="2"/>
  <c r="C92" i="2"/>
  <c r="C28" i="2"/>
  <c r="C91" i="2" l="1"/>
  <c r="C62" i="2"/>
  <c r="C90" i="2"/>
  <c r="C61" i="2"/>
  <c r="C64" i="2"/>
  <c r="C11" i="2" l="1"/>
  <c r="C89" i="2"/>
  <c r="F11" i="1"/>
  <c r="C57" i="2"/>
  <c r="C56" i="2"/>
  <c r="C88" i="2"/>
  <c r="C59" i="2"/>
  <c r="C87" i="2"/>
  <c r="C86" i="2"/>
  <c r="C38" i="2"/>
  <c r="C58" i="2"/>
  <c r="C23" i="2"/>
  <c r="C85" i="2"/>
  <c r="C54" i="2" l="1"/>
  <c r="C55" i="2"/>
  <c r="C43" i="2" l="1"/>
  <c r="C18" i="2"/>
  <c r="C84" i="2"/>
  <c r="C83" i="2" l="1"/>
  <c r="C82" i="2"/>
  <c r="C81" i="2"/>
  <c r="F17" i="1" l="1"/>
  <c r="C52" i="2"/>
  <c r="C80" i="2"/>
  <c r="C79" i="2"/>
  <c r="C53" i="2"/>
  <c r="H17" i="1" l="1"/>
  <c r="C78" i="2"/>
  <c r="H15" i="1" l="1"/>
  <c r="F16" i="1"/>
  <c r="H16" i="1" s="1"/>
  <c r="C77" i="2" l="1"/>
  <c r="H14" i="1" l="1"/>
  <c r="C76" i="2" l="1"/>
  <c r="H11" i="1" l="1"/>
  <c r="H10" i="1"/>
  <c r="H9" i="1"/>
  <c r="H8" i="1"/>
  <c r="H7" i="1"/>
  <c r="H6" i="1"/>
  <c r="H5" i="1"/>
  <c r="H4" i="1"/>
  <c r="H3" i="1"/>
  <c r="H2" i="1"/>
  <c r="C75" i="2"/>
  <c r="C42" i="2"/>
  <c r="H13" i="1" l="1"/>
  <c r="H12" i="1"/>
  <c r="C74" i="2"/>
  <c r="C73" i="2"/>
  <c r="C72" i="2"/>
  <c r="C71" i="2"/>
  <c r="C70" i="2"/>
  <c r="C69" i="2"/>
</calcChain>
</file>

<file path=xl/sharedStrings.xml><?xml version="1.0" encoding="utf-8"?>
<sst xmlns="http://schemas.openxmlformats.org/spreadsheetml/2006/main" count="124" uniqueCount="124">
  <si>
    <t>Minst gepasseerde keeper</t>
  </si>
  <si>
    <t>1. Matthijs de Hoop</t>
  </si>
  <si>
    <t>2. Dennis de Wit</t>
  </si>
  <si>
    <t>3. Kevin kortleve</t>
  </si>
  <si>
    <t>5. Peter Kootstra</t>
  </si>
  <si>
    <t>7. Arie Kortleve</t>
  </si>
  <si>
    <t>8. Evelien Kamperman</t>
  </si>
  <si>
    <t>9. Renata Kroes</t>
  </si>
  <si>
    <t>Wedstrijden</t>
  </si>
  <si>
    <t>Tegendoelpunten</t>
  </si>
  <si>
    <t>6. Arjan Aadriaanse</t>
  </si>
  <si>
    <t>10. Yaïrah</t>
  </si>
  <si>
    <t>Topscorer</t>
  </si>
  <si>
    <t>Doelpunten</t>
  </si>
  <si>
    <t>11. Andreas van Maaren</t>
  </si>
  <si>
    <t>12. Albert Swijnenburg</t>
  </si>
  <si>
    <t>Klaas Jongeneel</t>
  </si>
  <si>
    <t>Mark Wemmers</t>
  </si>
  <si>
    <t>Matthijs van de Berg</t>
  </si>
  <si>
    <t>Nick Lakerveld</t>
  </si>
  <si>
    <t>Gert-Jan de Wit</t>
  </si>
  <si>
    <t>Saldo</t>
  </si>
  <si>
    <t>Bob van Oosterhout</t>
  </si>
  <si>
    <t>Willem van Vianen</t>
  </si>
  <si>
    <t>Nienke van Elk</t>
  </si>
  <si>
    <t>Lindsey Brouwer</t>
  </si>
  <si>
    <t>Wouter Bas Meerkerk</t>
  </si>
  <si>
    <t>Eline Dekker</t>
  </si>
  <si>
    <t>Joran Houweling</t>
  </si>
  <si>
    <t>Aljan Dekker</t>
  </si>
  <si>
    <t>Jelle de Wit</t>
  </si>
  <si>
    <t>Jari Seton</t>
  </si>
  <si>
    <t>Geralda</t>
  </si>
  <si>
    <t>Aldwin Korevaar</t>
  </si>
  <si>
    <t>Michelle Willems</t>
  </si>
  <si>
    <t>Lars Coerts</t>
  </si>
  <si>
    <t>Jordi de Hoop</t>
  </si>
  <si>
    <t>Dennis Seton</t>
  </si>
  <si>
    <t>Tommy Viveen</t>
  </si>
  <si>
    <t>Alex Ooms</t>
  </si>
  <si>
    <t>Wim Verheijen</t>
  </si>
  <si>
    <t>Andre Stuij</t>
  </si>
  <si>
    <t>Jaco van Houwelingen</t>
  </si>
  <si>
    <t>Paul Stuij</t>
  </si>
  <si>
    <t>Gerben Vlot</t>
  </si>
  <si>
    <t>Lisanne de koning</t>
  </si>
  <si>
    <t>Hanneke Bons</t>
  </si>
  <si>
    <t>Leanne Bos</t>
  </si>
  <si>
    <t>Sharon Pelikaan</t>
  </si>
  <si>
    <t>Marloes Bos</t>
  </si>
  <si>
    <t>Denise Loerakker</t>
  </si>
  <si>
    <t>Arend Bos</t>
  </si>
  <si>
    <t>Pieter Burger</t>
  </si>
  <si>
    <t>Ronnie Bons</t>
  </si>
  <si>
    <t>Thomas Aanen</t>
  </si>
  <si>
    <t>Kim de Wit</t>
  </si>
  <si>
    <t>Nanine</t>
  </si>
  <si>
    <t>Roland Bos</t>
  </si>
  <si>
    <t>Tom den Besten</t>
  </si>
  <si>
    <t>Ilona Karsdorp</t>
  </si>
  <si>
    <t>Mark den Boer</t>
  </si>
  <si>
    <t>Dirk van de Heiden</t>
  </si>
  <si>
    <t>Jeroen Baan</t>
  </si>
  <si>
    <t>Giovanni Diaz</t>
  </si>
  <si>
    <t>13. William Karsdorp</t>
  </si>
  <si>
    <t>14. Marlene</t>
  </si>
  <si>
    <t>15. Robert-Jan Stuij</t>
  </si>
  <si>
    <t>Rick Damsteegt</t>
  </si>
  <si>
    <t>Frank Kok</t>
  </si>
  <si>
    <t>Maarten van Duuren</t>
  </si>
  <si>
    <t>16. Roland van Wijk</t>
  </si>
  <si>
    <t>Robbin Dame</t>
  </si>
  <si>
    <t>Mirna Jungheim</t>
  </si>
  <si>
    <t>Jesse de Bruin</t>
  </si>
  <si>
    <t>Dennis Vlot</t>
  </si>
  <si>
    <t>Jan van Dieren</t>
  </si>
  <si>
    <t>Lex de Jong</t>
  </si>
  <si>
    <t>Nick Seton</t>
  </si>
  <si>
    <t>Colin</t>
  </si>
  <si>
    <t>Sander van Ginkel</t>
  </si>
  <si>
    <t>Peter de Groot</t>
  </si>
  <si>
    <t>Ruben de Bruijn</t>
  </si>
  <si>
    <t>Rene van Hattem</t>
  </si>
  <si>
    <t>Martijn</t>
  </si>
  <si>
    <t>John Verschoor</t>
  </si>
  <si>
    <t>Olaf</t>
  </si>
  <si>
    <t>Jasja</t>
  </si>
  <si>
    <t>Jari Bezemer</t>
  </si>
  <si>
    <t>17. Mirna Jungheim</t>
  </si>
  <si>
    <t>Marit</t>
  </si>
  <si>
    <t>Diede</t>
  </si>
  <si>
    <t>Arco Stuij</t>
  </si>
  <si>
    <t>Machiel Krielaart</t>
  </si>
  <si>
    <t>Stef Koomans</t>
  </si>
  <si>
    <t>Albert Meerkerk</t>
  </si>
  <si>
    <t>Willeke de Boer</t>
  </si>
  <si>
    <t>Tom Kooijman</t>
  </si>
  <si>
    <t>Joeri Korevaar</t>
  </si>
  <si>
    <t>Mark Houweling</t>
  </si>
  <si>
    <t>Dion Pelikaan</t>
  </si>
  <si>
    <t>Erik-Jan Aantjes</t>
  </si>
  <si>
    <t>Bas van Stenis</t>
  </si>
  <si>
    <t>Jordy Pelikaan</t>
  </si>
  <si>
    <t>Mark van Eijk</t>
  </si>
  <si>
    <t>4. Hans van den Berg</t>
  </si>
  <si>
    <t>Bergina</t>
  </si>
  <si>
    <t>Ard Visser</t>
  </si>
  <si>
    <t>Jacco Houweling</t>
  </si>
  <si>
    <t>Remon Molenaar</t>
  </si>
  <si>
    <t>Ricardo Moree</t>
  </si>
  <si>
    <t>Arjan Baan</t>
  </si>
  <si>
    <t>Naomi de Vries</t>
  </si>
  <si>
    <t>18. Willeke den Boer</t>
  </si>
  <si>
    <t>Danielle de Ruijter</t>
  </si>
  <si>
    <t>Marlies Terlouw</t>
  </si>
  <si>
    <t>Erwin Verburg</t>
  </si>
  <si>
    <t>Evert-Jan Bos</t>
  </si>
  <si>
    <t>Perry den Besten</t>
  </si>
  <si>
    <t>Nathalie</t>
  </si>
  <si>
    <t>Anja</t>
  </si>
  <si>
    <t>Merel</t>
  </si>
  <si>
    <t>Andre Vlot</t>
  </si>
  <si>
    <t>Kees Stuy</t>
  </si>
  <si>
    <t>Martin Bons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</si>
</sst>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F16" sqref="F16"/>
    </sheetView>
  </sheetViews>
  <sheetFormatPr defaultColWidth="8.7265625" defaultRowHeight="14.5" x14ac:dyDescent="0.35"/>
  <cols>
    <col min="1" max="16384" width="8.7265625" style="3"/>
  </cols>
  <sheetData>
    <row r="1" spans="1:8" x14ac:dyDescent="0.35">
      <c r="A1" s="2" t="s">
        <v>0</v>
      </c>
      <c r="D1" s="2" t="s">
        <v>8</v>
      </c>
      <c r="F1" s="2" t="s">
        <v>9</v>
      </c>
      <c r="H1" s="2" t="s">
        <v>21</v>
      </c>
    </row>
    <row r="2" spans="1:8" x14ac:dyDescent="0.35">
      <c r="A2" s="3" t="s">
        <v>1</v>
      </c>
      <c r="D2" s="3">
        <v>26</v>
      </c>
      <c r="F2" s="3">
        <f>0+0+2+0+1+1+0+3+0+0+2+2+0+3+1+1+1+1+2+0+0+3+2+2</f>
        <v>27</v>
      </c>
      <c r="H2" s="3">
        <f t="shared" ref="H2:H13" si="0">F2/D2</f>
        <v>1.0384615384615385</v>
      </c>
    </row>
    <row r="3" spans="1:8" x14ac:dyDescent="0.35">
      <c r="A3" s="3" t="s">
        <v>2</v>
      </c>
      <c r="D3" s="3">
        <v>22</v>
      </c>
      <c r="F3" s="3">
        <f xml:space="preserve"> 2+ 5+3+3+1+2+1+2+3+1+1+3+0+0+2+1+0+0+0+2+0+3</f>
        <v>35</v>
      </c>
      <c r="H3" s="3">
        <f t="shared" si="0"/>
        <v>1.5909090909090908</v>
      </c>
    </row>
    <row r="4" spans="1:8" x14ac:dyDescent="0.35">
      <c r="A4" s="3" t="s">
        <v>3</v>
      </c>
      <c r="D4" s="3">
        <v>16</v>
      </c>
      <c r="F4" s="3">
        <f>1 +1 + 0+5+0+2+8+4+3+4+2+5+4+8+4+1</f>
        <v>52</v>
      </c>
      <c r="H4" s="3">
        <f t="shared" si="0"/>
        <v>3.25</v>
      </c>
    </row>
    <row r="5" spans="1:8" x14ac:dyDescent="0.35">
      <c r="A5" s="1" t="s">
        <v>104</v>
      </c>
      <c r="D5" s="3">
        <v>21</v>
      </c>
      <c r="F5" s="3">
        <f>0+0+2+6+2+3+3+3+0+3+1+1+1+0+0+2+3+2+3+1+2</f>
        <v>38</v>
      </c>
      <c r="H5" s="3">
        <f t="shared" si="0"/>
        <v>1.8095238095238095</v>
      </c>
    </row>
    <row r="6" spans="1:8" x14ac:dyDescent="0.35">
      <c r="A6" s="3" t="s">
        <v>4</v>
      </c>
      <c r="D6" s="3">
        <v>5</v>
      </c>
      <c r="F6" s="1">
        <f>2+4+1+5+4</f>
        <v>16</v>
      </c>
      <c r="H6" s="3">
        <f t="shared" si="0"/>
        <v>3.2</v>
      </c>
    </row>
    <row r="7" spans="1:8" x14ac:dyDescent="0.35">
      <c r="A7" s="3" t="s">
        <v>10</v>
      </c>
      <c r="D7" s="3">
        <v>9</v>
      </c>
      <c r="F7" s="3">
        <f xml:space="preserve"> 2 + 6+4+7+4+1+7+8+1</f>
        <v>40</v>
      </c>
      <c r="H7" s="3">
        <f t="shared" si="0"/>
        <v>4.4444444444444446</v>
      </c>
    </row>
    <row r="8" spans="1:8" x14ac:dyDescent="0.35">
      <c r="A8" s="3" t="s">
        <v>5</v>
      </c>
      <c r="D8" s="1">
        <v>16</v>
      </c>
      <c r="F8" s="3">
        <f xml:space="preserve"> 4+ 0 + 6+3+3+0+4+0+1+1+3+0+3+7+9</f>
        <v>44</v>
      </c>
      <c r="H8" s="3">
        <f t="shared" si="0"/>
        <v>2.75</v>
      </c>
    </row>
    <row r="9" spans="1:8" x14ac:dyDescent="0.35">
      <c r="A9" s="3" t="s">
        <v>6</v>
      </c>
      <c r="D9" s="3">
        <v>12</v>
      </c>
      <c r="F9" s="3">
        <f xml:space="preserve"> 2+0+3+0+1+0+2+0+1+1+9+2</f>
        <v>21</v>
      </c>
      <c r="H9" s="3">
        <f t="shared" si="0"/>
        <v>1.75</v>
      </c>
    </row>
    <row r="10" spans="1:8" x14ac:dyDescent="0.35">
      <c r="A10" s="3" t="s">
        <v>7</v>
      </c>
      <c r="D10" s="3">
        <v>9</v>
      </c>
      <c r="F10" s="3">
        <f xml:space="preserve"> 3 + 3 +0+1+1+6+5+1+0+2</f>
        <v>22</v>
      </c>
      <c r="H10" s="3">
        <f t="shared" si="0"/>
        <v>2.4444444444444446</v>
      </c>
    </row>
    <row r="11" spans="1:8" x14ac:dyDescent="0.35">
      <c r="A11" s="3" t="s">
        <v>11</v>
      </c>
      <c r="D11" s="3">
        <v>3</v>
      </c>
      <c r="F11" s="3">
        <f xml:space="preserve"> 1+2+0</f>
        <v>3</v>
      </c>
      <c r="H11" s="3">
        <f t="shared" si="0"/>
        <v>1</v>
      </c>
    </row>
    <row r="12" spans="1:8" x14ac:dyDescent="0.35">
      <c r="A12" s="3" t="s">
        <v>14</v>
      </c>
      <c r="D12" s="3">
        <v>2</v>
      </c>
      <c r="F12" s="3">
        <f>5+6</f>
        <v>11</v>
      </c>
      <c r="H12" s="3">
        <f t="shared" si="0"/>
        <v>5.5</v>
      </c>
    </row>
    <row r="13" spans="1:8" x14ac:dyDescent="0.35">
      <c r="A13" s="3" t="s">
        <v>15</v>
      </c>
      <c r="D13" s="3">
        <v>2</v>
      </c>
      <c r="F13" s="3">
        <f>2+4</f>
        <v>6</v>
      </c>
      <c r="H13" s="3">
        <f t="shared" si="0"/>
        <v>3</v>
      </c>
    </row>
    <row r="14" spans="1:8" x14ac:dyDescent="0.35">
      <c r="A14" s="1" t="s">
        <v>64</v>
      </c>
      <c r="D14" s="1">
        <v>14</v>
      </c>
      <c r="F14" s="3">
        <f>7+4+3+6+2+5+4+7+3+8+5+3+2+10</f>
        <v>69</v>
      </c>
      <c r="H14" s="1">
        <f>F14/D14</f>
        <v>4.9285714285714288</v>
      </c>
    </row>
    <row r="15" spans="1:8" x14ac:dyDescent="0.35">
      <c r="A15" s="1" t="s">
        <v>65</v>
      </c>
      <c r="D15" s="1">
        <v>11</v>
      </c>
      <c r="F15" s="3">
        <f>2+3+0+1+3+1+0+7+1+1+2</f>
        <v>21</v>
      </c>
      <c r="H15" s="1">
        <f>F15/D15</f>
        <v>1.9090909090909092</v>
      </c>
    </row>
    <row r="16" spans="1:8" x14ac:dyDescent="0.35">
      <c r="A16" s="1" t="s">
        <v>66</v>
      </c>
      <c r="D16" s="1">
        <v>1</v>
      </c>
      <c r="F16" s="3">
        <f>6</f>
        <v>6</v>
      </c>
      <c r="H16" s="1">
        <f>F16/D16</f>
        <v>6</v>
      </c>
    </row>
    <row r="17" spans="1:8" x14ac:dyDescent="0.35">
      <c r="A17" s="1" t="s">
        <v>70</v>
      </c>
      <c r="D17" s="1">
        <v>2</v>
      </c>
      <c r="F17" s="3">
        <f>2+4</f>
        <v>6</v>
      </c>
      <c r="H17" s="1">
        <f>F17/D17</f>
        <v>3</v>
      </c>
    </row>
    <row r="18" spans="1:8" x14ac:dyDescent="0.35">
      <c r="A18" s="1" t="s">
        <v>88</v>
      </c>
      <c r="D18" s="1">
        <v>1</v>
      </c>
      <c r="F18" s="3">
        <f>0</f>
        <v>0</v>
      </c>
    </row>
    <row r="19" spans="1:8" x14ac:dyDescent="0.35">
      <c r="A19" s="1" t="s">
        <v>112</v>
      </c>
      <c r="D19" s="3">
        <f>2</f>
        <v>2</v>
      </c>
      <c r="F19" s="3">
        <f>3+1</f>
        <v>4</v>
      </c>
    </row>
    <row r="20" spans="1:8" x14ac:dyDescent="0.35">
      <c r="A20" s="1" t="s">
        <v>117</v>
      </c>
      <c r="D20" s="1">
        <v>1</v>
      </c>
      <c r="F20" s="3">
        <f>8</f>
        <v>8</v>
      </c>
    </row>
    <row r="21" spans="1:8" x14ac:dyDescent="0.35">
      <c r="A21" s="1" t="s">
        <v>119</v>
      </c>
      <c r="D21" s="1">
        <v>1</v>
      </c>
      <c r="F21" s="3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F11D1-56C2-4FC9-8EB4-279267F88605}">
  <dimension ref="A1:D99"/>
  <sheetViews>
    <sheetView workbookViewId="0">
      <selection activeCell="N19" sqref="N19"/>
    </sheetView>
  </sheetViews>
  <sheetFormatPr defaultColWidth="8.7265625" defaultRowHeight="14.5" x14ac:dyDescent="0.35"/>
  <cols>
    <col min="1" max="1" width="21.81640625" style="4" bestFit="1" customWidth="1"/>
    <col min="2" max="2" width="8.7265625" style="4"/>
    <col min="3" max="3" width="13.26953125" style="4" bestFit="1" customWidth="1"/>
    <col min="4" max="16384" width="8.7265625" style="4"/>
  </cols>
  <sheetData>
    <row r="1" spans="1:4" x14ac:dyDescent="0.35">
      <c r="A1" s="5" t="s">
        <v>12</v>
      </c>
      <c r="B1" s="5"/>
      <c r="C1" s="5" t="s">
        <v>13</v>
      </c>
      <c r="D1" s="5"/>
    </row>
    <row r="2" spans="1:4" x14ac:dyDescent="0.35">
      <c r="A2" s="1" t="s">
        <v>55</v>
      </c>
      <c r="C2" s="1">
        <f>2+1+2+2+1+2+3+3+1</f>
        <v>17</v>
      </c>
    </row>
    <row r="3" spans="1:4" x14ac:dyDescent="0.35">
      <c r="A3" s="4" t="s">
        <v>27</v>
      </c>
      <c r="C3" s="4">
        <f>3+3+2+1+1+1+2+2+1</f>
        <v>16</v>
      </c>
    </row>
    <row r="4" spans="1:4" x14ac:dyDescent="0.35">
      <c r="A4" s="4" t="s">
        <v>35</v>
      </c>
      <c r="C4" s="4">
        <f xml:space="preserve"> 1+1+3+1+1+1+1+1+1+2+2</f>
        <v>15</v>
      </c>
    </row>
    <row r="5" spans="1:4" x14ac:dyDescent="0.35">
      <c r="A5" s="1" t="s">
        <v>58</v>
      </c>
      <c r="C5" s="1">
        <f>1+1+1+2+1+1+1+1+2+3</f>
        <v>14</v>
      </c>
    </row>
    <row r="6" spans="1:4" x14ac:dyDescent="0.35">
      <c r="A6" s="4" t="s">
        <v>24</v>
      </c>
      <c r="C6" s="4">
        <f>1+1+4+1+2+2+1+1+1</f>
        <v>14</v>
      </c>
    </row>
    <row r="7" spans="1:4" x14ac:dyDescent="0.35">
      <c r="A7" s="4" t="s">
        <v>29</v>
      </c>
      <c r="C7" s="1">
        <f>1+2+1+1+1+1+1+1+1+1+2+1</f>
        <v>14</v>
      </c>
    </row>
    <row r="8" spans="1:4" x14ac:dyDescent="0.35">
      <c r="A8" s="1" t="s">
        <v>113</v>
      </c>
      <c r="C8" s="4">
        <f>1+1+2+2+1+1+3+1+1</f>
        <v>13</v>
      </c>
    </row>
    <row r="9" spans="1:4" x14ac:dyDescent="0.35">
      <c r="A9" s="4" t="s">
        <v>26</v>
      </c>
      <c r="C9" s="4">
        <f>1 +2+1+1+1+1+3+3</f>
        <v>13</v>
      </c>
    </row>
    <row r="10" spans="1:4" x14ac:dyDescent="0.35">
      <c r="A10" s="1" t="s">
        <v>114</v>
      </c>
      <c r="C10" s="4">
        <f>1+1+1+1+3+2+1+3</f>
        <v>13</v>
      </c>
    </row>
    <row r="11" spans="1:4" x14ac:dyDescent="0.35">
      <c r="A11" s="4" t="s">
        <v>48</v>
      </c>
      <c r="C11" s="4">
        <f>1+7+1+2+1</f>
        <v>12</v>
      </c>
    </row>
    <row r="12" spans="1:4" x14ac:dyDescent="0.35">
      <c r="A12" s="1" t="s">
        <v>81</v>
      </c>
      <c r="C12" s="1">
        <f>1+1+2+2+1+1+3+1</f>
        <v>12</v>
      </c>
    </row>
    <row r="13" spans="1:4" x14ac:dyDescent="0.35">
      <c r="A13" s="4" t="s">
        <v>31</v>
      </c>
      <c r="C13" s="4">
        <f>2+1+1+2+1+1+1+1+1+1</f>
        <v>12</v>
      </c>
    </row>
    <row r="14" spans="1:4" x14ac:dyDescent="0.35">
      <c r="A14" s="1" t="s">
        <v>76</v>
      </c>
      <c r="C14" s="1">
        <f>1+1+1+1+1+2+2+1+2</f>
        <v>12</v>
      </c>
    </row>
    <row r="15" spans="1:4" x14ac:dyDescent="0.35">
      <c r="A15" s="4" t="s">
        <v>17</v>
      </c>
      <c r="C15" s="6">
        <f>3+1+1+1+2+2+1</f>
        <v>11</v>
      </c>
    </row>
    <row r="16" spans="1:4" x14ac:dyDescent="0.35">
      <c r="A16" s="4" t="s">
        <v>44</v>
      </c>
      <c r="C16" s="4">
        <f>1+1+1+4+1+1+1+1</f>
        <v>11</v>
      </c>
    </row>
    <row r="17" spans="1:3" x14ac:dyDescent="0.35">
      <c r="A17" s="4" t="s">
        <v>28</v>
      </c>
      <c r="C17" s="4">
        <f xml:space="preserve"> 1+2+2+2+1+1+1</f>
        <v>10</v>
      </c>
    </row>
    <row r="18" spans="1:3" x14ac:dyDescent="0.35">
      <c r="A18" s="4" t="s">
        <v>50</v>
      </c>
      <c r="C18" s="4">
        <f>1+3+1+3+1</f>
        <v>9</v>
      </c>
    </row>
    <row r="19" spans="1:3" x14ac:dyDescent="0.35">
      <c r="A19" s="4" t="s">
        <v>33</v>
      </c>
      <c r="C19" s="4">
        <f>2+1+3+1+1+1</f>
        <v>9</v>
      </c>
    </row>
    <row r="20" spans="1:3" x14ac:dyDescent="0.35">
      <c r="A20" s="4" t="s">
        <v>42</v>
      </c>
      <c r="C20" s="4">
        <f>1+1+1+1+2+1+1+1</f>
        <v>9</v>
      </c>
    </row>
    <row r="21" spans="1:3" x14ac:dyDescent="0.35">
      <c r="A21" s="4" t="s">
        <v>41</v>
      </c>
      <c r="C21" s="4">
        <f>1+1+1+1+1+2+1+1</f>
        <v>9</v>
      </c>
    </row>
    <row r="22" spans="1:3" x14ac:dyDescent="0.35">
      <c r="A22" s="4" t="s">
        <v>25</v>
      </c>
      <c r="C22" s="4">
        <f>1+1+2+1+1+1+1+1</f>
        <v>9</v>
      </c>
    </row>
    <row r="23" spans="1:3" x14ac:dyDescent="0.35">
      <c r="A23" s="4" t="s">
        <v>19</v>
      </c>
      <c r="C23" s="4">
        <f>2+1+1+2+1+1</f>
        <v>8</v>
      </c>
    </row>
    <row r="24" spans="1:3" x14ac:dyDescent="0.35">
      <c r="A24" s="4" t="s">
        <v>34</v>
      </c>
      <c r="C24" s="4">
        <f>1+1+1+1+1+1+1+1</f>
        <v>8</v>
      </c>
    </row>
    <row r="25" spans="1:3" x14ac:dyDescent="0.35">
      <c r="A25" s="4" t="s">
        <v>22</v>
      </c>
      <c r="C25" s="4">
        <f>2+1+1+1+2</f>
        <v>7</v>
      </c>
    </row>
    <row r="26" spans="1:3" x14ac:dyDescent="0.35">
      <c r="A26" s="4" t="s">
        <v>46</v>
      </c>
      <c r="C26" s="4">
        <f>1+1+1+1+1+1+1</f>
        <v>7</v>
      </c>
    </row>
    <row r="27" spans="1:3" x14ac:dyDescent="0.35">
      <c r="A27" s="1" t="s">
        <v>62</v>
      </c>
      <c r="C27" s="1">
        <f>1+1+1+1+1+2</f>
        <v>7</v>
      </c>
    </row>
    <row r="28" spans="1:3" x14ac:dyDescent="0.35">
      <c r="A28" s="1" t="s">
        <v>71</v>
      </c>
      <c r="C28" s="1">
        <f>1+1+2+1+1</f>
        <v>6</v>
      </c>
    </row>
    <row r="29" spans="1:3" x14ac:dyDescent="0.35">
      <c r="A29" s="1" t="s">
        <v>67</v>
      </c>
      <c r="C29" s="1">
        <f>1+1+1+1+2</f>
        <v>6</v>
      </c>
    </row>
    <row r="30" spans="1:3" x14ac:dyDescent="0.35">
      <c r="A30" s="4" t="s">
        <v>30</v>
      </c>
      <c r="C30" s="4">
        <f xml:space="preserve"> 1 +1+1+1+1+1</f>
        <v>6</v>
      </c>
    </row>
    <row r="31" spans="1:3" x14ac:dyDescent="0.35">
      <c r="A31" s="1" t="s">
        <v>68</v>
      </c>
      <c r="C31" s="1">
        <f>1+3+1+1</f>
        <v>6</v>
      </c>
    </row>
    <row r="32" spans="1:3" x14ac:dyDescent="0.35">
      <c r="A32" s="4" t="s">
        <v>51</v>
      </c>
      <c r="C32" s="4">
        <f>1+1+1+1+1+1</f>
        <v>6</v>
      </c>
    </row>
    <row r="33" spans="1:3" x14ac:dyDescent="0.35">
      <c r="A33" s="4" t="s">
        <v>16</v>
      </c>
      <c r="C33" s="4">
        <f>1+2+1+1</f>
        <v>5</v>
      </c>
    </row>
    <row r="34" spans="1:3" x14ac:dyDescent="0.35">
      <c r="A34" s="1" t="s">
        <v>95</v>
      </c>
      <c r="C34" s="4">
        <f>2+1+1+1</f>
        <v>5</v>
      </c>
    </row>
    <row r="35" spans="1:3" x14ac:dyDescent="0.35">
      <c r="A35" s="1" t="s">
        <v>90</v>
      </c>
      <c r="C35" s="1">
        <f>2+2+1</f>
        <v>5</v>
      </c>
    </row>
    <row r="36" spans="1:3" x14ac:dyDescent="0.35">
      <c r="A36" s="1" t="s">
        <v>72</v>
      </c>
      <c r="C36" s="1">
        <f>2+1+2</f>
        <v>5</v>
      </c>
    </row>
    <row r="37" spans="1:3" x14ac:dyDescent="0.35">
      <c r="A37" s="1" t="s">
        <v>61</v>
      </c>
      <c r="C37" s="1">
        <f>1+2+2</f>
        <v>5</v>
      </c>
    </row>
    <row r="38" spans="1:3" x14ac:dyDescent="0.35">
      <c r="A38" s="1" t="s">
        <v>75</v>
      </c>
      <c r="C38" s="1">
        <f>1+1+2</f>
        <v>4</v>
      </c>
    </row>
    <row r="39" spans="1:3" x14ac:dyDescent="0.35">
      <c r="A39" s="4" t="s">
        <v>52</v>
      </c>
      <c r="C39" s="4">
        <f>1+1+1+1</f>
        <v>4</v>
      </c>
    </row>
    <row r="40" spans="1:3" x14ac:dyDescent="0.35">
      <c r="A40" s="1" t="s">
        <v>86</v>
      </c>
      <c r="C40" s="1">
        <f>1+2+1</f>
        <v>4</v>
      </c>
    </row>
    <row r="41" spans="1:3" x14ac:dyDescent="0.35">
      <c r="A41" s="1" t="s">
        <v>92</v>
      </c>
      <c r="C41" s="4">
        <f>1+1+1+1</f>
        <v>4</v>
      </c>
    </row>
    <row r="42" spans="1:3" x14ac:dyDescent="0.35">
      <c r="A42" s="4" t="s">
        <v>18</v>
      </c>
      <c r="C42" s="7">
        <f>3</f>
        <v>3</v>
      </c>
    </row>
    <row r="43" spans="1:3" x14ac:dyDescent="0.35">
      <c r="A43" s="4" t="s">
        <v>32</v>
      </c>
      <c r="C43" s="4">
        <f>1+1+1</f>
        <v>3</v>
      </c>
    </row>
    <row r="44" spans="1:3" x14ac:dyDescent="0.35">
      <c r="A44" s="1" t="s">
        <v>73</v>
      </c>
      <c r="C44" s="1">
        <f>1+1+1</f>
        <v>3</v>
      </c>
    </row>
    <row r="45" spans="1:3" x14ac:dyDescent="0.35">
      <c r="A45" s="1" t="s">
        <v>57</v>
      </c>
      <c r="C45" s="1">
        <f>1+1+1</f>
        <v>3</v>
      </c>
    </row>
    <row r="46" spans="1:3" x14ac:dyDescent="0.35">
      <c r="A46" s="1" t="s">
        <v>96</v>
      </c>
      <c r="C46" s="1">
        <f>1+1+1</f>
        <v>3</v>
      </c>
    </row>
    <row r="47" spans="1:3" x14ac:dyDescent="0.35">
      <c r="A47" s="1" t="s">
        <v>98</v>
      </c>
      <c r="C47" s="1">
        <f>1+1+1</f>
        <v>3</v>
      </c>
    </row>
    <row r="48" spans="1:3" x14ac:dyDescent="0.35">
      <c r="A48" s="1" t="s">
        <v>94</v>
      </c>
      <c r="C48" s="4">
        <f>1+2</f>
        <v>3</v>
      </c>
    </row>
    <row r="49" spans="1:3" x14ac:dyDescent="0.35">
      <c r="A49" s="1" t="s">
        <v>103</v>
      </c>
      <c r="C49" s="1">
        <f>1+1+1</f>
        <v>3</v>
      </c>
    </row>
    <row r="50" spans="1:3" x14ac:dyDescent="0.35">
      <c r="A50" s="1" t="s">
        <v>109</v>
      </c>
      <c r="C50" s="1">
        <f>1+1+1</f>
        <v>3</v>
      </c>
    </row>
    <row r="51" spans="1:3" x14ac:dyDescent="0.35">
      <c r="A51" s="1" t="s">
        <v>111</v>
      </c>
      <c r="C51" s="1">
        <f>1+2</f>
        <v>3</v>
      </c>
    </row>
    <row r="52" spans="1:3" x14ac:dyDescent="0.35">
      <c r="A52" s="4" t="s">
        <v>54</v>
      </c>
      <c r="C52" s="4">
        <f>1+1</f>
        <v>2</v>
      </c>
    </row>
    <row r="53" spans="1:3" x14ac:dyDescent="0.35">
      <c r="A53" s="1" t="s">
        <v>63</v>
      </c>
      <c r="C53" s="4">
        <f>1+1</f>
        <v>2</v>
      </c>
    </row>
    <row r="54" spans="1:3" x14ac:dyDescent="0.35">
      <c r="A54" s="1" t="s">
        <v>77</v>
      </c>
      <c r="C54" s="1">
        <f>1+1</f>
        <v>2</v>
      </c>
    </row>
    <row r="55" spans="1:3" x14ac:dyDescent="0.35">
      <c r="A55" s="1" t="s">
        <v>91</v>
      </c>
      <c r="C55" s="1">
        <f>2</f>
        <v>2</v>
      </c>
    </row>
    <row r="56" spans="1:3" x14ac:dyDescent="0.35">
      <c r="A56" s="4" t="s">
        <v>39</v>
      </c>
      <c r="C56" s="4">
        <f>1+1</f>
        <v>2</v>
      </c>
    </row>
    <row r="57" spans="1:3" x14ac:dyDescent="0.35">
      <c r="A57" s="4" t="s">
        <v>45</v>
      </c>
      <c r="C57" s="4">
        <f>1+1</f>
        <v>2</v>
      </c>
    </row>
    <row r="58" spans="1:3" x14ac:dyDescent="0.35">
      <c r="A58" s="1" t="s">
        <v>74</v>
      </c>
      <c r="C58" s="1">
        <f>1+1</f>
        <v>2</v>
      </c>
    </row>
    <row r="59" spans="1:3" x14ac:dyDescent="0.35">
      <c r="A59" s="1" t="s">
        <v>93</v>
      </c>
      <c r="C59" s="4">
        <f>1+1</f>
        <v>2</v>
      </c>
    </row>
    <row r="60" spans="1:3" x14ac:dyDescent="0.35">
      <c r="A60" s="4" t="s">
        <v>40</v>
      </c>
      <c r="C60" s="4">
        <f>1+1</f>
        <v>2</v>
      </c>
    </row>
    <row r="61" spans="1:3" x14ac:dyDescent="0.35">
      <c r="A61" s="1" t="s">
        <v>106</v>
      </c>
      <c r="C61" s="1">
        <f>1+1</f>
        <v>2</v>
      </c>
    </row>
    <row r="62" spans="1:3" x14ac:dyDescent="0.35">
      <c r="A62" s="1" t="s">
        <v>78</v>
      </c>
      <c r="C62" s="1">
        <f>1+1</f>
        <v>2</v>
      </c>
    </row>
    <row r="63" spans="1:3" x14ac:dyDescent="0.35">
      <c r="A63" s="1" t="s">
        <v>82</v>
      </c>
      <c r="C63" s="1">
        <f>1+1</f>
        <v>2</v>
      </c>
    </row>
    <row r="64" spans="1:3" x14ac:dyDescent="0.35">
      <c r="A64" s="1" t="s">
        <v>101</v>
      </c>
      <c r="C64" s="1">
        <f>1+1</f>
        <v>2</v>
      </c>
    </row>
    <row r="65" spans="1:3" x14ac:dyDescent="0.35">
      <c r="A65" s="4" t="s">
        <v>53</v>
      </c>
      <c r="C65" s="4">
        <f>1+1</f>
        <v>2</v>
      </c>
    </row>
    <row r="66" spans="1:3" x14ac:dyDescent="0.35">
      <c r="A66" s="1" t="s">
        <v>59</v>
      </c>
      <c r="C66" s="1">
        <f>1+1</f>
        <v>2</v>
      </c>
    </row>
    <row r="67" spans="1:3" x14ac:dyDescent="0.35">
      <c r="A67" s="1" t="s">
        <v>60</v>
      </c>
      <c r="C67" s="1">
        <f>1+1</f>
        <v>2</v>
      </c>
    </row>
    <row r="68" spans="1:3" x14ac:dyDescent="0.35">
      <c r="A68" s="1" t="s">
        <v>87</v>
      </c>
      <c r="C68" s="1">
        <f>1+1</f>
        <v>2</v>
      </c>
    </row>
    <row r="69" spans="1:3" x14ac:dyDescent="0.35">
      <c r="A69" s="4" t="s">
        <v>36</v>
      </c>
      <c r="C69" s="4">
        <f xml:space="preserve"> 1</f>
        <v>1</v>
      </c>
    </row>
    <row r="70" spans="1:3" x14ac:dyDescent="0.35">
      <c r="A70" s="4" t="s">
        <v>37</v>
      </c>
      <c r="C70" s="4">
        <f>1</f>
        <v>1</v>
      </c>
    </row>
    <row r="71" spans="1:3" x14ac:dyDescent="0.35">
      <c r="A71" s="4" t="s">
        <v>38</v>
      </c>
      <c r="C71" s="4">
        <f xml:space="preserve"> 1</f>
        <v>1</v>
      </c>
    </row>
    <row r="72" spans="1:3" x14ac:dyDescent="0.35">
      <c r="A72" s="4" t="s">
        <v>43</v>
      </c>
      <c r="C72" s="4">
        <f>1</f>
        <v>1</v>
      </c>
    </row>
    <row r="73" spans="1:3" x14ac:dyDescent="0.35">
      <c r="A73" s="4" t="s">
        <v>47</v>
      </c>
      <c r="C73" s="4">
        <f>1</f>
        <v>1</v>
      </c>
    </row>
    <row r="74" spans="1:3" x14ac:dyDescent="0.35">
      <c r="A74" s="4" t="s">
        <v>49</v>
      </c>
      <c r="C74" s="4">
        <f>1</f>
        <v>1</v>
      </c>
    </row>
    <row r="75" spans="1:3" x14ac:dyDescent="0.35">
      <c r="A75" s="4" t="s">
        <v>20</v>
      </c>
      <c r="C75" s="4">
        <f>1</f>
        <v>1</v>
      </c>
    </row>
    <row r="76" spans="1:3" x14ac:dyDescent="0.35">
      <c r="A76" s="4" t="s">
        <v>23</v>
      </c>
      <c r="C76" s="4">
        <f>1</f>
        <v>1</v>
      </c>
    </row>
    <row r="77" spans="1:3" x14ac:dyDescent="0.35">
      <c r="A77" s="1" t="s">
        <v>56</v>
      </c>
      <c r="C77" s="1">
        <f>1</f>
        <v>1</v>
      </c>
    </row>
    <row r="78" spans="1:3" x14ac:dyDescent="0.35">
      <c r="A78" s="1" t="s">
        <v>69</v>
      </c>
      <c r="C78" s="1">
        <f>1</f>
        <v>1</v>
      </c>
    </row>
    <row r="79" spans="1:3" x14ac:dyDescent="0.35">
      <c r="A79" s="1" t="s">
        <v>79</v>
      </c>
      <c r="C79" s="1">
        <f>1</f>
        <v>1</v>
      </c>
    </row>
    <row r="80" spans="1:3" x14ac:dyDescent="0.35">
      <c r="A80" s="1" t="s">
        <v>80</v>
      </c>
      <c r="C80" s="1">
        <f>1</f>
        <v>1</v>
      </c>
    </row>
    <row r="81" spans="1:3" x14ac:dyDescent="0.35">
      <c r="A81" s="1" t="s">
        <v>83</v>
      </c>
      <c r="C81" s="1">
        <f>1</f>
        <v>1</v>
      </c>
    </row>
    <row r="82" spans="1:3" x14ac:dyDescent="0.35">
      <c r="A82" s="1" t="s">
        <v>84</v>
      </c>
      <c r="C82" s="1">
        <f>1</f>
        <v>1</v>
      </c>
    </row>
    <row r="83" spans="1:3" x14ac:dyDescent="0.35">
      <c r="A83" s="1" t="s">
        <v>85</v>
      </c>
      <c r="C83" s="1">
        <f>1</f>
        <v>1</v>
      </c>
    </row>
    <row r="84" spans="1:3" x14ac:dyDescent="0.35">
      <c r="A84" s="1" t="s">
        <v>89</v>
      </c>
      <c r="C84" s="1">
        <f>1</f>
        <v>1</v>
      </c>
    </row>
    <row r="85" spans="1:3" x14ac:dyDescent="0.35">
      <c r="A85" s="1" t="s">
        <v>97</v>
      </c>
      <c r="C85" s="1">
        <f>1</f>
        <v>1</v>
      </c>
    </row>
    <row r="86" spans="1:3" x14ac:dyDescent="0.35">
      <c r="A86" s="1" t="s">
        <v>99</v>
      </c>
      <c r="C86" s="1">
        <f>1</f>
        <v>1</v>
      </c>
    </row>
    <row r="87" spans="1:3" x14ac:dyDescent="0.35">
      <c r="A87" s="1" t="s">
        <v>100</v>
      </c>
      <c r="C87" s="1">
        <f>1</f>
        <v>1</v>
      </c>
    </row>
    <row r="88" spans="1:3" x14ac:dyDescent="0.35">
      <c r="A88" s="1" t="s">
        <v>102</v>
      </c>
      <c r="C88" s="1">
        <f>1</f>
        <v>1</v>
      </c>
    </row>
    <row r="89" spans="1:3" x14ac:dyDescent="0.35">
      <c r="A89" s="1" t="s">
        <v>105</v>
      </c>
      <c r="C89" s="1">
        <f>1</f>
        <v>1</v>
      </c>
    </row>
    <row r="90" spans="1:3" x14ac:dyDescent="0.35">
      <c r="A90" s="1" t="s">
        <v>107</v>
      </c>
      <c r="C90" s="1">
        <f>1</f>
        <v>1</v>
      </c>
    </row>
    <row r="91" spans="1:3" x14ac:dyDescent="0.35">
      <c r="A91" s="1" t="s">
        <v>108</v>
      </c>
      <c r="C91" s="1">
        <f>1</f>
        <v>1</v>
      </c>
    </row>
    <row r="92" spans="1:3" x14ac:dyDescent="0.35">
      <c r="A92" s="1" t="s">
        <v>110</v>
      </c>
      <c r="C92" s="1">
        <f>1</f>
        <v>1</v>
      </c>
    </row>
    <row r="93" spans="1:3" x14ac:dyDescent="0.35">
      <c r="A93" s="1" t="s">
        <v>115</v>
      </c>
      <c r="C93" s="1">
        <f>1</f>
        <v>1</v>
      </c>
    </row>
    <row r="94" spans="1:3" x14ac:dyDescent="0.35">
      <c r="A94" s="1" t="s">
        <v>116</v>
      </c>
      <c r="C94" s="1">
        <f>1</f>
        <v>1</v>
      </c>
    </row>
    <row r="95" spans="1:3" x14ac:dyDescent="0.35">
      <c r="A95" s="1" t="s">
        <v>118</v>
      </c>
      <c r="C95" s="1">
        <f>1</f>
        <v>1</v>
      </c>
    </row>
    <row r="96" spans="1:3" x14ac:dyDescent="0.35">
      <c r="A96" s="1" t="s">
        <v>120</v>
      </c>
      <c r="C96" s="1">
        <f>1</f>
        <v>1</v>
      </c>
    </row>
    <row r="97" spans="1:3" x14ac:dyDescent="0.35">
      <c r="A97" s="1" t="s">
        <v>121</v>
      </c>
      <c r="C97" s="1">
        <f>1</f>
        <v>1</v>
      </c>
    </row>
    <row r="98" spans="1:3" x14ac:dyDescent="0.35">
      <c r="A98" s="1" t="s">
        <v>122</v>
      </c>
      <c r="C98" s="1">
        <f>1</f>
        <v>1</v>
      </c>
    </row>
    <row r="99" spans="1:3" x14ac:dyDescent="0.35">
      <c r="A99" s="1" t="s">
        <v>123</v>
      </c>
      <c r="C99" s="1">
        <f>1</f>
        <v>1</v>
      </c>
    </row>
  </sheetData>
  <autoFilter ref="A1:D92" xr:uid="{0CA35F8B-C941-2B45-BDAC-F108D3E8EFC6}">
    <sortState ref="A2:D92">
      <sortCondition descending="1" ref="C1:C92"/>
    </sortState>
  </autoFilter>
  <sortState ref="A2:C99">
    <sortCondition descending="1" ref="C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emwionkpa</dc:creator>
  <cp:lastModifiedBy>whitney emwionkpa</cp:lastModifiedBy>
  <dcterms:created xsi:type="dcterms:W3CDTF">2017-09-26T12:00:55Z</dcterms:created>
  <dcterms:modified xsi:type="dcterms:W3CDTF">2018-06-17T19:16:30Z</dcterms:modified>
</cp:coreProperties>
</file>