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66925"/>
  <mc:AlternateContent xmlns:mc="http://schemas.openxmlformats.org/markup-compatibility/2006">
    <mc:Choice Requires="x15">
      <x15ac:absPath xmlns:x15ac="http://schemas.microsoft.com/office/spreadsheetml/2010/11/ac" url="https://d.docs.live.net/bda043559406bfc7/Documenten/Poules/2021 EK Poule/Deelnemerslijsten/Origineel/"/>
    </mc:Choice>
  </mc:AlternateContent>
  <xr:revisionPtr revIDLastSave="26" documentId="8_{8713D7F5-90D5-4ECB-B9BF-4FA3DBB64167}" xr6:coauthVersionLast="45" xr6:coauthVersionMax="45" xr10:uidLastSave="{D5F622D1-E150-4E96-8726-1F7DF10750F1}"/>
  <bookViews>
    <workbookView xWindow="-120" yWindow="-120" windowWidth="29040" windowHeight="15840" xr2:uid="{8E9B7C8E-3D27-45B6-BBDC-B6818A371DB0}"/>
  </bookViews>
  <sheets>
    <sheet name="Invoeren voorspellingen" sheetId="2" r:id="rId1"/>
    <sheet name="Hoe verdien ik punten" sheetId="1" r:id="rId2"/>
  </sheets>
  <externalReferences>
    <externalReference r:id="rId3"/>
  </externalReferences>
  <definedNames>
    <definedName name="Aantal_Deelnemers">[1]Hulpmiddel!$B$17</definedName>
    <definedName name="Aantal_GroepsWedstrijden">[1]Hulpmiddel!$B$10</definedName>
    <definedName name="Aantal_Poules">[1]Hulpmiddel!$B$9</definedName>
    <definedName name="AantalJokers">[1]Hulpmiddel!$B$14</definedName>
    <definedName name="_xlnm.Print_Area" localSheetId="1">'Hoe verdien ik punten'!$A$1:$Q$126</definedName>
    <definedName name="_xlnm.Print_Area" localSheetId="0">'Invoeren voorspellingen'!$A$1:$S$57</definedName>
    <definedName name="P_Doelpunten">[1]Punten!$B$26</definedName>
    <definedName name="P_Doelpunten_Min">[1]Punten!$B$27</definedName>
    <definedName name="P_Gele_kaarten">[1]Punten!$B$29</definedName>
    <definedName name="P_Gele_kaarten_Min">[1]Punten!$B$30</definedName>
    <definedName name="P_Kampioen">[1]Punten!$B$19</definedName>
    <definedName name="P_Kampioen_Bonus">[1]Punten!$P$29:$Q$34</definedName>
    <definedName name="P_Laatste_16">[1]Punten!$B$15</definedName>
    <definedName name="P_Laatste_16_Bonus">[1]Punten!$P$11:$Q$16</definedName>
    <definedName name="P_Laatste_2">[1]Punten!$B$18</definedName>
    <definedName name="P_Laatste_2_Bonus">[1]Punten!$L$29:$M$34</definedName>
    <definedName name="P_Laatste_4">[1]Punten!$B$17</definedName>
    <definedName name="P_Laatste_4_Bonus">[1]Punten!$H$29:$I$34</definedName>
    <definedName name="P_Laatste_8">[1]Punten!$B$16</definedName>
    <definedName name="P_Laatste_8_Bonus">[1]Punten!$D$29:$E$34</definedName>
    <definedName name="P_PlaatsInPoule">[1]Punten!$B$14</definedName>
    <definedName name="P_PlaatsInPoule_Bonus">[1]Punten!$L$11:$M$16</definedName>
    <definedName name="P_Rode_kaarten">[1]Punten!$B$32</definedName>
    <definedName name="P_Rode_kaarten_Min">[1]Punten!$B$33</definedName>
    <definedName name="P_Topscorer">[1]Punten!$B$24</definedName>
    <definedName name="P_Uitslag_Bonus">[1]Punten!$H$11:$I$16</definedName>
    <definedName name="P_Winnaar">[1]Punten!$B$6</definedName>
    <definedName name="P_Winnaar_Bonus">[1]Punten!$D$11:$E$16</definedName>
    <definedName name="PD_Thuis">[1]Punten!$B$8</definedName>
    <definedName name="PD_Uit">[1]Punten!$B$9</definedName>
    <definedName name="PD_Verschil">[1]Punten!$B$7</definedName>
    <definedName name="TUSSENSTAP_DLNMRINFO">[1]Tussenstap!$A$7:$D$7</definedName>
    <definedName name="TUSSENSTAP_LTS_EXTRA">[1]Tussenstap!$V$7:$V$25</definedName>
    <definedName name="TUSSENSTAP_PIP">[1]Tussenstap!$P$7:$P$34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P56" i="2" l="1"/>
  <c r="P53" i="2"/>
  <c r="J53" i="2"/>
  <c r="I53" i="2"/>
  <c r="H53" i="2"/>
  <c r="G53" i="2"/>
  <c r="F53" i="2"/>
  <c r="E53" i="2"/>
  <c r="D53" i="2"/>
  <c r="C53" i="2"/>
  <c r="J52" i="2"/>
  <c r="I52" i="2"/>
  <c r="H52" i="2"/>
  <c r="G52" i="2"/>
  <c r="F52" i="2"/>
  <c r="E52" i="2"/>
  <c r="D52" i="2"/>
  <c r="C52" i="2"/>
  <c r="J51" i="2"/>
  <c r="I51" i="2"/>
  <c r="H51" i="2"/>
  <c r="G51" i="2"/>
  <c r="F51" i="2"/>
  <c r="E51" i="2"/>
  <c r="D51" i="2"/>
  <c r="C51" i="2"/>
  <c r="P50" i="2"/>
  <c r="B50" i="2"/>
  <c r="P47" i="2"/>
  <c r="AF47" i="2"/>
  <c r="AF46" i="2"/>
  <c r="L45" i="2"/>
  <c r="AF45" i="2"/>
  <c r="AF44" i="2"/>
  <c r="N43" i="2"/>
  <c r="AF43" i="2"/>
  <c r="AF42" i="2"/>
  <c r="AF41" i="2"/>
  <c r="AF40" i="2"/>
  <c r="AF39" i="2"/>
  <c r="AF38" i="2"/>
  <c r="AF37" i="2"/>
  <c r="Z36" i="2"/>
  <c r="AF36" i="2"/>
  <c r="Z35" i="2"/>
  <c r="AF35" i="2"/>
  <c r="Z34" i="2"/>
  <c r="AF34" i="2"/>
  <c r="Z33" i="2"/>
  <c r="AF33" i="2"/>
  <c r="AF32" i="2"/>
  <c r="AA32" i="2"/>
  <c r="R35" i="2" s="1"/>
  <c r="Z32" i="2"/>
  <c r="AA31" i="2"/>
  <c r="Z31" i="2"/>
  <c r="AF31" i="2"/>
  <c r="AA30" i="2"/>
  <c r="Z30" i="2"/>
  <c r="AF30" i="2"/>
  <c r="AF29" i="2"/>
  <c r="AA29" i="2"/>
  <c r="Z29" i="2"/>
  <c r="N39" i="2" s="1"/>
  <c r="AF28" i="2"/>
  <c r="AF27" i="2"/>
  <c r="AA26" i="2"/>
  <c r="Z26" i="2"/>
  <c r="AF26" i="2"/>
  <c r="AA25" i="2"/>
  <c r="Z25" i="2"/>
  <c r="R29" i="2" s="1"/>
  <c r="L25" i="2"/>
  <c r="AF25" i="2"/>
  <c r="AF24" i="2"/>
  <c r="AF23" i="2"/>
  <c r="AA22" i="2"/>
  <c r="Z22" i="2"/>
  <c r="AF22" i="2"/>
  <c r="AA21" i="2"/>
  <c r="Z21" i="2"/>
  <c r="AF21" i="2"/>
  <c r="AF20" i="2"/>
  <c r="AA20" i="2"/>
  <c r="R23" i="2" s="1"/>
  <c r="Z20" i="2"/>
  <c r="AA19" i="2"/>
  <c r="Z19" i="2"/>
  <c r="N23" i="2" s="1"/>
  <c r="AF19" i="2"/>
  <c r="AA18" i="2"/>
  <c r="Z18" i="2"/>
  <c r="AF18" i="2"/>
  <c r="AF17" i="2"/>
  <c r="AA16" i="2"/>
  <c r="Z16" i="2"/>
  <c r="AF16" i="2"/>
  <c r="AA15" i="2"/>
  <c r="Z15" i="2"/>
  <c r="AF15" i="2"/>
  <c r="AA14" i="2"/>
  <c r="Z14" i="2"/>
  <c r="AF14" i="2"/>
  <c r="AA13" i="2"/>
  <c r="R17" i="2" s="1"/>
  <c r="Z13" i="2"/>
  <c r="N17" i="2" s="1"/>
  <c r="AF13" i="2"/>
  <c r="AF12" i="2"/>
  <c r="AA12" i="2"/>
  <c r="Z12" i="2"/>
  <c r="AC11" i="2"/>
  <c r="AC10" i="2"/>
  <c r="AA10" i="2"/>
  <c r="Z10" i="2"/>
  <c r="N11" i="2" s="1"/>
  <c r="AC9" i="2"/>
  <c r="AA9" i="2"/>
  <c r="Z9" i="2"/>
  <c r="AC8" i="2"/>
  <c r="AA8" i="2"/>
  <c r="Z8" i="2"/>
  <c r="AC7" i="2"/>
  <c r="AA7" i="2"/>
  <c r="R11" i="2" s="1"/>
  <c r="Z7" i="2"/>
  <c r="AC6" i="2"/>
  <c r="AA6" i="2"/>
  <c r="Z6" i="2"/>
  <c r="G6" i="2"/>
  <c r="L5" i="2"/>
  <c r="G5" i="2"/>
  <c r="G4" i="2"/>
  <c r="G3" i="2"/>
  <c r="B9" i="2"/>
</calcChain>
</file>

<file path=xl/sharedStrings.xml><?xml version="1.0" encoding="utf-8"?>
<sst xmlns="http://schemas.openxmlformats.org/spreadsheetml/2006/main" count="618" uniqueCount="170">
  <si>
    <t xml:space="preserve">Hoe verdien je punten? </t>
  </si>
  <si>
    <t>-samenvatting uitleg/puntentelling-</t>
  </si>
  <si>
    <t>Voorspellen uitslagen groepswedstrijden</t>
  </si>
  <si>
    <t>Na de groepswedstrijden</t>
  </si>
  <si>
    <t>Puntentelling groepswedstrijden:</t>
  </si>
  <si>
    <t>Puntentelling knock-out-fase:</t>
  </si>
  <si>
    <t>Land op juiste plek voorspeld in groepsstand</t>
  </si>
  <si>
    <t>Land juist voorspeld bij laatste 16</t>
  </si>
  <si>
    <t>Land juist voorspeld bij laatste 8</t>
  </si>
  <si>
    <t>+</t>
  </si>
  <si>
    <t>Land juist voorspeld bij laatste 4</t>
  </si>
  <si>
    <t>Totaal per wedstrijd</t>
  </si>
  <si>
    <t>Land juist voorspeld bij laatste 2</t>
  </si>
  <si>
    <t>Kampioen juist voorspeld</t>
  </si>
  <si>
    <r>
      <rPr>
        <u/>
        <sz val="11"/>
        <color theme="1"/>
        <rFont val="Calibri"/>
        <family val="2"/>
        <scheme val="minor"/>
      </rPr>
      <t>Let op:</t>
    </r>
    <r>
      <rPr>
        <sz val="11"/>
        <color theme="1"/>
        <rFont val="Calibri"/>
        <family val="2"/>
        <scheme val="minor"/>
      </rPr>
      <t xml:space="preserve"> Ieder land mag maar 1 keer gebruikt worden per (knock-out) fase.</t>
    </r>
  </si>
  <si>
    <r>
      <t xml:space="preserve">Bonuspunten </t>
    </r>
    <r>
      <rPr>
        <b/>
        <sz val="11"/>
        <color theme="1"/>
        <rFont val="Calibri"/>
        <family val="2"/>
        <scheme val="minor"/>
      </rPr>
      <t>tijdens</t>
    </r>
    <r>
      <rPr>
        <sz val="11"/>
        <color theme="1"/>
        <rFont val="Calibri"/>
        <family val="2"/>
        <scheme val="minor"/>
      </rPr>
      <t xml:space="preserve"> de groepswedstrijden:</t>
    </r>
  </si>
  <si>
    <r>
      <t xml:space="preserve">Bonuspunten </t>
    </r>
    <r>
      <rPr>
        <b/>
        <sz val="11"/>
        <color theme="1"/>
        <rFont val="Calibri"/>
        <family val="2"/>
        <scheme val="minor"/>
      </rPr>
      <t>na</t>
    </r>
    <r>
      <rPr>
        <sz val="11"/>
        <color theme="1"/>
        <rFont val="Calibri"/>
        <family val="2"/>
        <scheme val="minor"/>
      </rPr>
      <t xml:space="preserve"> de groepswedstrijden:</t>
    </r>
  </si>
  <si>
    <r>
      <t xml:space="preserve">Indien de juiste </t>
    </r>
    <r>
      <rPr>
        <u/>
        <sz val="11"/>
        <color theme="1"/>
        <rFont val="Calibri"/>
        <family val="2"/>
        <scheme val="minor"/>
      </rPr>
      <t>winnaar</t>
    </r>
    <r>
      <rPr>
        <sz val="11"/>
        <color theme="1"/>
        <rFont val="Calibri"/>
        <family val="2"/>
        <scheme val="minor"/>
      </rPr>
      <t xml:space="preserve"> (of gelijkspel) is voorspeld door </t>
    </r>
    <r>
      <rPr>
        <b/>
        <sz val="11"/>
        <color theme="1"/>
        <rFont val="Calibri"/>
        <family val="2"/>
        <scheme val="minor"/>
      </rPr>
      <t>x</t>
    </r>
    <r>
      <rPr>
        <sz val="11"/>
        <color theme="1"/>
        <rFont val="Calibri"/>
        <family val="2"/>
        <scheme val="minor"/>
      </rPr>
      <t xml:space="preserve">% of minder maar door meer dan </t>
    </r>
    <r>
      <rPr>
        <b/>
        <sz val="11"/>
        <color theme="1"/>
        <rFont val="Calibri"/>
        <family val="2"/>
        <scheme val="minor"/>
      </rPr>
      <t>y</t>
    </r>
    <r>
      <rPr>
        <sz val="11"/>
        <color theme="1"/>
        <rFont val="Calibri"/>
        <family val="2"/>
        <scheme val="minor"/>
      </rPr>
      <t xml:space="preserve">%  van de deelnemers dan krijg je </t>
    </r>
    <r>
      <rPr>
        <b/>
        <sz val="11"/>
        <color theme="1"/>
        <rFont val="Calibri"/>
        <family val="2"/>
        <scheme val="minor"/>
      </rPr>
      <t>z</t>
    </r>
    <r>
      <rPr>
        <sz val="11"/>
        <color theme="1"/>
        <rFont val="Calibri"/>
        <family val="2"/>
        <scheme val="minor"/>
      </rPr>
      <t xml:space="preserve"> bonuspunten.</t>
    </r>
  </si>
  <si>
    <r>
      <t xml:space="preserve">Indien een land op de juiste groepsplek is voorspeld door </t>
    </r>
    <r>
      <rPr>
        <b/>
        <sz val="11"/>
        <color theme="1"/>
        <rFont val="Calibri"/>
        <family val="2"/>
        <scheme val="minor"/>
      </rPr>
      <t>x</t>
    </r>
    <r>
      <rPr>
        <sz val="11"/>
        <color theme="1"/>
        <rFont val="Calibri"/>
        <family val="2"/>
        <scheme val="minor"/>
      </rPr>
      <t xml:space="preserve">% of minder maar door meer dan </t>
    </r>
    <r>
      <rPr>
        <b/>
        <sz val="11"/>
        <color theme="1"/>
        <rFont val="Calibri"/>
        <family val="2"/>
        <scheme val="minor"/>
      </rPr>
      <t>y</t>
    </r>
    <r>
      <rPr>
        <sz val="11"/>
        <color theme="1"/>
        <rFont val="Calibri"/>
        <family val="2"/>
        <scheme val="minor"/>
      </rPr>
      <t xml:space="preserve">%  van de deelnemers dan krijg je </t>
    </r>
    <r>
      <rPr>
        <b/>
        <sz val="11"/>
        <color theme="1"/>
        <rFont val="Calibri"/>
        <family val="2"/>
        <scheme val="minor"/>
      </rPr>
      <t>z</t>
    </r>
    <r>
      <rPr>
        <sz val="11"/>
        <color theme="1"/>
        <rFont val="Calibri"/>
        <family val="2"/>
        <scheme val="minor"/>
      </rPr>
      <t xml:space="preserve"> bonuspunten.</t>
    </r>
  </si>
  <si>
    <t>x</t>
  </si>
  <si>
    <t>y</t>
  </si>
  <si>
    <t>z</t>
  </si>
  <si>
    <r>
      <t xml:space="preserve">Indien de juiste </t>
    </r>
    <r>
      <rPr>
        <u/>
        <sz val="11"/>
        <color theme="1"/>
        <rFont val="Calibri"/>
        <family val="2"/>
        <scheme val="minor"/>
      </rPr>
      <t>uitslag</t>
    </r>
    <r>
      <rPr>
        <sz val="11"/>
        <color theme="1"/>
        <rFont val="Calibri"/>
        <family val="2"/>
        <scheme val="minor"/>
      </rPr>
      <t xml:space="preserve"> is voorspeld door </t>
    </r>
    <r>
      <rPr>
        <b/>
        <sz val="11"/>
        <color theme="1"/>
        <rFont val="Calibri"/>
        <family val="2"/>
        <scheme val="minor"/>
      </rPr>
      <t>x</t>
    </r>
    <r>
      <rPr>
        <sz val="11"/>
        <color theme="1"/>
        <rFont val="Calibri"/>
        <family val="2"/>
        <scheme val="minor"/>
      </rPr>
      <t xml:space="preserve">% of minder maar door meer dan </t>
    </r>
    <r>
      <rPr>
        <b/>
        <sz val="11"/>
        <color theme="1"/>
        <rFont val="Calibri"/>
        <family val="2"/>
        <scheme val="minor"/>
      </rPr>
      <t>y</t>
    </r>
    <r>
      <rPr>
        <sz val="11"/>
        <color theme="1"/>
        <rFont val="Calibri"/>
        <family val="2"/>
        <scheme val="minor"/>
      </rPr>
      <t xml:space="preserve">%  van de deelnemers dan krijg je </t>
    </r>
    <r>
      <rPr>
        <b/>
        <sz val="11"/>
        <color theme="1"/>
        <rFont val="Calibri"/>
        <family val="2"/>
        <scheme val="minor"/>
      </rPr>
      <t>z</t>
    </r>
    <r>
      <rPr>
        <sz val="11"/>
        <color theme="1"/>
        <rFont val="Calibri"/>
        <family val="2"/>
        <scheme val="minor"/>
      </rPr>
      <t xml:space="preserve"> bonuspunten.</t>
    </r>
  </si>
  <si>
    <r>
      <t xml:space="preserve">Indien een land per knock-out-fase/kampioen is voorspeld door </t>
    </r>
    <r>
      <rPr>
        <b/>
        <sz val="11"/>
        <color theme="1"/>
        <rFont val="Calibri"/>
        <family val="2"/>
        <scheme val="minor"/>
      </rPr>
      <t>x</t>
    </r>
    <r>
      <rPr>
        <sz val="11"/>
        <color theme="1"/>
        <rFont val="Calibri"/>
        <family val="2"/>
        <scheme val="minor"/>
      </rPr>
      <t xml:space="preserve">% of minder maar door meer dan </t>
    </r>
    <r>
      <rPr>
        <b/>
        <sz val="11"/>
        <color theme="1"/>
        <rFont val="Calibri"/>
        <family val="2"/>
        <scheme val="minor"/>
      </rPr>
      <t>y</t>
    </r>
    <r>
      <rPr>
        <sz val="11"/>
        <color theme="1"/>
        <rFont val="Calibri"/>
        <family val="2"/>
        <scheme val="minor"/>
      </rPr>
      <t xml:space="preserve">%  van de deelnemers dan krijg je </t>
    </r>
    <r>
      <rPr>
        <b/>
        <sz val="11"/>
        <color theme="1"/>
        <rFont val="Calibri"/>
        <family val="2"/>
        <scheme val="minor"/>
      </rPr>
      <t>z</t>
    </r>
    <r>
      <rPr>
        <sz val="11"/>
        <color theme="1"/>
        <rFont val="Calibri"/>
        <family val="2"/>
        <scheme val="minor"/>
      </rPr>
      <t xml:space="preserve"> bonuspunten.</t>
    </r>
  </si>
  <si>
    <r>
      <rPr>
        <u/>
        <sz val="11"/>
        <color theme="1"/>
        <rFont val="Calibri"/>
        <family val="2"/>
        <scheme val="minor"/>
      </rPr>
      <t>Let op:</t>
    </r>
    <r>
      <rPr>
        <sz val="11"/>
        <color theme="1"/>
        <rFont val="Calibri"/>
        <family val="2"/>
        <scheme val="minor"/>
      </rPr>
      <t xml:space="preserve"> Afhankelijk van het aantal deelnemers kunnen de percentages voor het toernooiaangepast worden.</t>
    </r>
  </si>
  <si>
    <t>Jokers</t>
  </si>
  <si>
    <t>Extra vragen</t>
  </si>
  <si>
    <t>Extra punten te verdienen</t>
  </si>
  <si>
    <t>Topscorer juist</t>
  </si>
  <si>
    <t>Aantal gele kaarten juist</t>
  </si>
  <si>
    <t>Minpunten per gele kaart verschil</t>
  </si>
  <si>
    <t>Aantal doelpunten juist</t>
  </si>
  <si>
    <t>Aantal rode kaarten juist</t>
  </si>
  <si>
    <t>Minpunten per doelpunt verschil</t>
  </si>
  <si>
    <t>Minpunten per rode kaart verschil</t>
  </si>
  <si>
    <t>-uitgebreide uitleg/puntentelling-</t>
  </si>
  <si>
    <t>Bonuspunten uitslagen groepswedstrijden</t>
  </si>
  <si>
    <t>Voorbeelden puntentelling groepswedstrijden</t>
  </si>
  <si>
    <t>Uitslag 2 - 1</t>
  </si>
  <si>
    <t>%</t>
  </si>
  <si>
    <t>Voorspelling</t>
  </si>
  <si>
    <t>2-1</t>
  </si>
  <si>
    <t>-</t>
  </si>
  <si>
    <t>1-0</t>
  </si>
  <si>
    <t>2-0</t>
  </si>
  <si>
    <t>3-1</t>
  </si>
  <si>
    <t>3-0</t>
  </si>
  <si>
    <t>0-1</t>
  </si>
  <si>
    <t>0-0</t>
  </si>
  <si>
    <r>
      <t xml:space="preserve">Na de groepswedstrijden zijn er geen punten meer te verdienen met het voorspellen van uitslagen. 
</t>
    </r>
    <r>
      <rPr>
        <i/>
        <sz val="8"/>
        <color theme="1"/>
        <rFont val="Calibri"/>
        <family val="2"/>
        <scheme val="minor"/>
      </rPr>
      <t>Ik blijf het vreemd vinden dat je in andere poules punten kan verdienen met uitslagen als je de totale wedstrijd verkeerd hebt voorspeld. 
Als je Engeland - Frankrijk met als uitslag 2-1 voorspeld hebt en de uitslag van de wedstrijd Nederland - Brazilië wordt 2-1 heeft het correct voorspellen van de uitslag niets meer met voetbalkennis te maken.</t>
    </r>
  </si>
  <si>
    <t>Plaats in poule</t>
  </si>
  <si>
    <t>Bonuspunten plaats in poule</t>
  </si>
  <si>
    <t>Laatste 16 (1e ronde knock-out-fase)</t>
  </si>
  <si>
    <t>Laatste 8 (kwartfinale)</t>
  </si>
  <si>
    <t>Laatste 4 (halve finale)</t>
  </si>
  <si>
    <t>Laatste 2 (finale)</t>
  </si>
  <si>
    <t>Finale</t>
  </si>
  <si>
    <t>Bonuspunten voorspellen landen</t>
  </si>
  <si>
    <r>
      <rPr>
        <u/>
        <sz val="11"/>
        <color theme="1"/>
        <rFont val="Calibri"/>
        <family val="2"/>
        <scheme val="minor"/>
      </rPr>
      <t>Let op:</t>
    </r>
    <r>
      <rPr>
        <sz val="11"/>
        <color theme="1"/>
        <rFont val="Calibri"/>
        <family val="2"/>
        <scheme val="minor"/>
      </rPr>
      <t xml:space="preserve"> Afhankelijk van het aantal deelnemers kunnen de percentages voor het toernooi aangepast worden.</t>
    </r>
  </si>
  <si>
    <t>Naam</t>
  </si>
  <si>
    <t>Emailadres</t>
  </si>
  <si>
    <t>Plaats in Poule</t>
  </si>
  <si>
    <t>Telefoonnr</t>
  </si>
  <si>
    <t>Controle dubbele landen in een poule</t>
  </si>
  <si>
    <t>Nummers 3</t>
  </si>
  <si>
    <t>Betrokkenheid bij RKTVC</t>
  </si>
  <si>
    <t>Poule</t>
  </si>
  <si>
    <t>A</t>
  </si>
  <si>
    <t>B</t>
  </si>
  <si>
    <t>Groepswedstrijden</t>
  </si>
  <si>
    <t>Positie</t>
  </si>
  <si>
    <t>Land</t>
  </si>
  <si>
    <t>Wedstrijden</t>
  </si>
  <si>
    <t>Speler</t>
  </si>
  <si>
    <t>Uitslag</t>
  </si>
  <si>
    <t>Trainer/Coach</t>
  </si>
  <si>
    <t>Land_thuis</t>
  </si>
  <si>
    <t>Land_uit</t>
  </si>
  <si>
    <t>Thuis</t>
  </si>
  <si>
    <t>Uit</t>
  </si>
  <si>
    <t>Leider</t>
  </si>
  <si>
    <t>C</t>
  </si>
  <si>
    <t>D</t>
  </si>
  <si>
    <t>Vrijwilliger</t>
  </si>
  <si>
    <t>Sponsor</t>
  </si>
  <si>
    <t>Steunend lid</t>
  </si>
  <si>
    <t>Lid van de Blauwtjesclub</t>
  </si>
  <si>
    <t>E</t>
  </si>
  <si>
    <t>F</t>
  </si>
  <si>
    <t>Laatste landen</t>
  </si>
  <si>
    <t>Beste nummer 3</t>
  </si>
  <si>
    <t>Beste 4 nummers 3</t>
  </si>
  <si>
    <t>Laatste 8 landen</t>
  </si>
  <si>
    <t>Laatste 4 landen</t>
  </si>
  <si>
    <t>Laatste 2 landen</t>
  </si>
  <si>
    <t>Wie wordt de topscorer?</t>
  </si>
  <si>
    <t>Jokers (voor dubbele punten)</t>
  </si>
  <si>
    <t>Hoeveel doelpunten worden er gescoord?</t>
  </si>
  <si>
    <t>Hoeveel gele kaarten worden er uitgedeeld?</t>
  </si>
  <si>
    <t>Hoeveel rode kaarten worden er uitgedeeld?</t>
  </si>
  <si>
    <t>Winnaar of gelijkspel juist (WIN)</t>
  </si>
  <si>
    <t>Verschil in doelpunten juist (DV)</t>
  </si>
  <si>
    <t>Doelpunten thuisspelende team juist (DT)</t>
  </si>
  <si>
    <t>Doelpunten uitspelende team juist (DU)</t>
  </si>
  <si>
    <t>Winnaar Bonus (WIN_BON)</t>
  </si>
  <si>
    <t>Plaats in Poule Bonus (PIP)</t>
  </si>
  <si>
    <t>tot</t>
  </si>
  <si>
    <t>levert</t>
  </si>
  <si>
    <t>bonuspunt</t>
  </si>
  <si>
    <t>bonuspunten</t>
  </si>
  <si>
    <t/>
  </si>
  <si>
    <t>Uitslag Bonus (UIT_BON)</t>
  </si>
  <si>
    <t>Voorspellen landen Bonus (5 keer)</t>
  </si>
  <si>
    <t>Bij de groepswedstrijden kun je ook nog 3 jokers inzetten. Al je behaalde punten tijdens deze groepswedstrijd worden dan verdubbeld.</t>
  </si>
  <si>
    <t>Met de extra vragen kun je extra punten verdienen. Verdeeld over 4 vragen zijn er in totaal 160 punten te verdienen. Je kunt (per vraag) niet onder 0 punten uitkomen, kortom er gaan nooit punten van je totaal score af.</t>
  </si>
  <si>
    <t>Voor elke groepswedstrijd moet je de uitslag voorspellen. Per wedstrijd kun je 12 punten verdienen:
- Je krijgt 5 punten wanneer je de juiste winnaar voorspelt (WIN),
- 3 punten voor het juiste doelpuntenverschil (DV), 
- 2 punten voor het juiste doelpuntenaantal van het thuisspelende team (DT) en 
- 2 punten voor het juiste doelpuntenaantal van het uitspelende team (DU).</t>
  </si>
  <si>
    <t xml:space="preserve">Met het voorspellen van de uitslagen in de groepswedstrijden zijn er bonuspunten (WIN_BON en UIT_BON) te verdienen. 
Winnaar Bonus (WIN_BON)
Indien de juiste winnaar (of gelijkspel) is voorspeld door 40% of minder maar door meer dan 30% van de deelnemers dan krijg je 1 bonuspunt.
Indien de juiste winnaar (of gelijkspel) is voorspeld door 30% of minder maar door meer dan 20% van de deelnemers dan krijg je 2 bonuspunten.
Indien de juiste winnaar (of gelijkspel) is voorspeld door 20% of minder maar door meer dan 10% van de deelnemers dan krijg je 3 bonuspunten.
Indien de juiste winnaar (of gelijkspel) is voorspeld door 10% of minder maar door meer dan 5% van de deelnemers dan krijg je 4 bonuspunten.
En wanneer de juiste winnaar (of gelijkspel) is voorspeld door 5% of minder van de deelnemers dan krijg je 5 bonuspunten.
Uitslag Bonus (UIT_BON)
Indien de precieze uitslag is voorspeld door 30% of minder maar door meer dan 20% van de deelnemers dan krijg je 1 bonuspunt.
Indien de precieze uitslag is voorspeld door 20% of minder maar door meer dan 10% van de deelnemers dan krijg je 2 bonuspunten.
Indien de precieze uitslag is voorspeld door 10% of minder maar door meer dan 5% van de deelnemers dan krijg je 3 bonuspunten.
Indien de precieze uitslag is voorspeld door 5% of minder maar door meer dan 2,5% van de deelnemers dan krijg je 4 bonuspunten.
En wanneer de precieze uitslag is voorspeld door 2,5% of minder van de deelnemers dan krijg je 5 bonuspunten.
</t>
  </si>
  <si>
    <t>- en juiste winnaar voorspeld door meer dan 40% van de deelnemers</t>
  </si>
  <si>
    <t>- en juiste winnaar voorspeld door 39% van de deelnemers</t>
  </si>
  <si>
    <t>- en juiste uitslag voorspeld door meer dan 30% van de deelnemers</t>
  </si>
  <si>
    <t>- en juiste uitslag voorspeld door 9% van de deelnemers</t>
  </si>
  <si>
    <t>WIN</t>
  </si>
  <si>
    <t>DV</t>
  </si>
  <si>
    <t>DT</t>
  </si>
  <si>
    <t>DU</t>
  </si>
  <si>
    <t>WIN_BON</t>
  </si>
  <si>
    <t>UIT_BON</t>
  </si>
  <si>
    <t>GROEP_TOT</t>
  </si>
  <si>
    <t>- en juiste winnaar voorspeld door 26% van de deelnemers</t>
  </si>
  <si>
    <t>- en juiste winnaar voorspeld door 19% van de deelnemers</t>
  </si>
  <si>
    <t>- en juiste uitslag voorspeld door 15% van de deelnemers</t>
  </si>
  <si>
    <t>- en juiste uitslag voorspeld door 4% van de deelnemers</t>
  </si>
  <si>
    <t>Met het voorspellen van de groepsstanden zijn er maximaal 120 punten te behalen. Voor elk land dat op de juiste plek in de eindstand is voorspeld worden er 5 punten toegekend.</t>
  </si>
  <si>
    <t xml:space="preserve">Met het voorspellen van de groepsstanden na de groepswedstrijden zijn er bonuspunten (PIP) te verdienen. 
Indien een land op de juiste plek is voorspeld door 50% of minder maar door meer dan 25% van de deelnemers dan krijg je 1 bonuspunt.
Indien een land op de juiste plek is voorspeld door 25% of minder maar door meer dan 10% van de deelnemers dan krijg je 2 bonuspunten.
En wanneer een land op de juiste plek is voorspeld door 10% of minder van de deelnemers dan krijg je 3 bonuspunten.
</t>
  </si>
  <si>
    <t>Met het voorspellen van de laatste 16 landen zijn er maximaal 80 punten te behalen. Voor elk land dat de groepfase heeft overleefd en juist is voorspeld, worden er 5 punten toegekend.</t>
  </si>
  <si>
    <t>Met het voorspellen van de laatste 8 landen zijn er maximaal 80 punten te behalen. Voor elk land dat juist in de kwartfinale is voorspeld, worden er 10 punten toegekend.</t>
  </si>
  <si>
    <t>Met het voorspellen van de laatste 4 landen zijn er maximaal 60 punten te behalen. Voor elk land dat juist in de halve finale is voorspeld, worden er 15 punten toegekend.</t>
  </si>
  <si>
    <t>Met het voorspellen van de 2 landen die de finale halen, zijn er maximaal 40 punten te behalen. Voor elk land dat juist in de finale is voorspeld, worden er 20 punten toegekend.</t>
  </si>
  <si>
    <t>Voor het goed voorspellen van de winnaar van het EK 2020 krijg je 25 punten toegekend.</t>
  </si>
  <si>
    <t xml:space="preserve">Met het voorspellen van de landen na de groepswedstrijden zijn er bonuspunten (16, 8, 4, 2 en KAMP) te verdienen. 
Indien een land per knock-out-fase/kampioen is voorspeld door 50% of minder maar door meer dan 40% van de deelnemers dan krijg je 1 bonuspunt.
Indien een land per knock-out-fase/kampioen is voorspeld door 40% of minder maar door meer dan 30% van de deelnemers dan krijg je 2 bonuspunten.
Indien een land per knock-out-fase/kampioen is voorspeld door 30% of minder maar door meer dan 20% van de deelnemers dan krijg je 3 bonuspunten.
Indien een land per knock-out-fase/kampioen is voorspeld door 20% of minder maar door meer dan 10% van de deelnemers dan krijg je 4 bonuspunten.
En wanneer een land per knock-out-fase/kampioen is voorspeld door 10% of minder van de deelnemers dan krijg je 5 bonuspunten.
</t>
  </si>
  <si>
    <t>Met de extra vragen kun je extra punten verdienen. Verdeeld over 4 vragen zijn er in totaal 160 punten te verdienen. Je kunt per vraag niet onder 0 punten uitkomen, kortom er gaan nooit punten van je totaal score af.
Topscorer (KAMP_BON)
Indien je de juiste topscorer voorspelt ontvang je 10 punten.
Aantal Doelpunten (TOPSCR)
Het door jou voorspelde aantal doelpunten wordt vergeleken met het werkelijk aantal gemaakte doelpunten. In totaal zijn er 50 punten te verdienen bij een juiste voorspelling. Per doelpunt dat je ernaast zit gaat er 1 punt van af.
Aantal Gele Kaarten (DOELPNT)
Het door jou voorspelde aantal gele kaarten wordt vergeleken met het werkelijk aantal gegeven gele kaarten. In totaal zijn er 50 punten te verdienen bij een juiste voorspelling. Per gele kaart dat je ernaast zit gaan er 2 punten van af.
Aantal Rode Kaarten (GEEL_KRT)
Het door jou voorspelde aantal rode kaarten wordt vergeleken met het werkelijk aantal gegeven rode kaarten. In totaal zijn er 50 punten te verdienen bij een juiste voorspelling. Per rode kaart dat je ernaast zit gaan er 4 punten van af.</t>
  </si>
  <si>
    <t>EK poule 2020</t>
  </si>
  <si>
    <t>#</t>
  </si>
  <si>
    <t>Datum</t>
  </si>
  <si>
    <t>Tijd</t>
  </si>
  <si>
    <t>Turkije</t>
  </si>
  <si>
    <t>Italië</t>
  </si>
  <si>
    <t>Wales</t>
  </si>
  <si>
    <t>Zwitserland</t>
  </si>
  <si>
    <t>Denemarken</t>
  </si>
  <si>
    <t>Finland</t>
  </si>
  <si>
    <t>België</t>
  </si>
  <si>
    <t>Rusland</t>
  </si>
  <si>
    <t>Engeland</t>
  </si>
  <si>
    <t>Kroatië</t>
  </si>
  <si>
    <t>Oostenrijk</t>
  </si>
  <si>
    <t>Macedonië</t>
  </si>
  <si>
    <t>Nederland</t>
  </si>
  <si>
    <t>Oekraïne</t>
  </si>
  <si>
    <t>Schotland</t>
  </si>
  <si>
    <t>Tsjechië</t>
  </si>
  <si>
    <t>Polen</t>
  </si>
  <si>
    <t>Slowakije</t>
  </si>
  <si>
    <t>Spanje</t>
  </si>
  <si>
    <t>Zweden</t>
  </si>
  <si>
    <t>Hongarije</t>
  </si>
  <si>
    <t>Portugal</t>
  </si>
  <si>
    <t>Frankrijk</t>
  </si>
  <si>
    <t>Duitsland</t>
  </si>
  <si>
    <t>Kampioen EK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</si>
</sst>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F800]dddd\,\ mmmm\ dd\,\ yyyy"/>
    <numFmt numFmtId="166" formatCode="[$-F400]h:mm:ss\ AM/PM"/>
  </numFmts>
  <fonts count="17"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22"/>
      <color rgb="FFCC0000"/>
      <name val="Cambria"/>
      <family val="1"/>
    </font>
    <font>
      <sz val="18"/>
      <color rgb="FFCC0000"/>
      <name val="Cambria"/>
      <family val="1"/>
    </font>
    <font>
      <sz val="16"/>
      <color rgb="FFCC0000"/>
      <name val="Cambria"/>
      <family val="1"/>
    </font>
    <font>
      <sz val="13"/>
      <color rgb="FFCC0000"/>
      <name val="Cambria"/>
      <family val="1"/>
    </font>
    <font>
      <u/>
      <sz val="11"/>
      <color theme="1"/>
      <name val="Calibri"/>
      <family val="2"/>
      <scheme val="minor"/>
    </font>
    <font>
      <sz val="10"/>
      <color theme="1"/>
      <name val="Calibri"/>
      <family val="2"/>
      <scheme val="minor"/>
    </font>
    <font>
      <i/>
      <sz val="8"/>
      <color theme="1"/>
      <name val="Calibri"/>
      <family val="2"/>
      <scheme val="minor"/>
    </font>
    <font>
      <sz val="22"/>
      <color rgb="FF0070C0"/>
      <name val="Cambria"/>
      <family val="1"/>
    </font>
    <font>
      <i/>
      <sz val="11"/>
      <color rgb="FFFF0000"/>
      <name val="Calibri"/>
      <family val="2"/>
      <scheme val="minor"/>
    </font>
    <font>
      <sz val="16"/>
      <color rgb="FF0070C0"/>
      <name val="Cambria"/>
      <family val="1"/>
    </font>
    <font>
      <sz val="11"/>
      <name val="Calibri"/>
      <family val="2"/>
      <scheme val="minor"/>
    </font>
    <font>
      <sz val="11"/>
      <color rgb="FF0070C0"/>
      <name val="Calibri"/>
      <family val="2"/>
      <scheme val="minor"/>
    </font>
  </fonts>
  <fills count="4">
    <fill>
      <patternFill patternType="none"/>
    </fill>
    <fill>
      <patternFill patternType="gray125"/>
    </fill>
    <fill>
      <patternFill patternType="solid">
        <fgColor theme="9" tint="0.79998168889431442"/>
        <bgColor indexed="64"/>
      </patternFill>
    </fill>
    <fill>
      <patternFill patternType="solid">
        <fgColor theme="8" tint="0.79998168889431442"/>
        <bgColor indexed="64"/>
      </patternFill>
    </fill>
  </fills>
  <borders count="6">
    <border>
      <left/>
      <right/>
      <top/>
      <bottom/>
      <diagonal/>
    </border>
    <border>
      <left/>
      <right/>
      <top/>
      <bottom style="thin">
        <color rgb="FFFF0000"/>
      </bottom>
      <diagonal/>
    </border>
    <border>
      <left/>
      <right/>
      <top/>
      <bottom style="thin">
        <color indexed="64"/>
      </bottom>
      <diagonal/>
    </border>
    <border>
      <left/>
      <right/>
      <top style="thin">
        <color indexed="64"/>
      </top>
      <bottom/>
      <diagonal/>
    </border>
    <border>
      <left style="thin">
        <color rgb="FFE7E9F4"/>
      </left>
      <right style="thin">
        <color rgb="FFE7E9F4"/>
      </right>
      <top style="thin">
        <color rgb="FFE7E9F4"/>
      </top>
      <bottom style="thin">
        <color rgb="FFE7E9F4"/>
      </bottom>
      <diagonal/>
    </border>
    <border>
      <left/>
      <right/>
      <top/>
      <bottom style="thin">
        <color rgb="FF0070C0"/>
      </bottom>
      <diagonal/>
    </border>
  </borders>
  <cellStyleXfs count="2">
    <xf numFmtId="0" fontId="0" fillId="0" borderId="0"/>
    <xf numFmtId="9" fontId="1" fillId="0" borderId="0" applyFont="0" applyFill="0" applyBorder="0" applyAlignment="0" applyProtection="0"/>
  </cellStyleXfs>
  <cellXfs count="59">
    <xf numFmtId="0" fontId="0" fillId="0" borderId="0" xfId="0"/>
    <xf numFmtId="0" fontId="6" fillId="0" borderId="0" xfId="0" applyFont="1" applyAlignment="1" applyProtection="1">
      <alignment vertical="center"/>
      <protection hidden="1"/>
    </xf>
    <xf numFmtId="0" fontId="0" fillId="0" borderId="0" xfId="0" applyProtection="1">
      <protection hidden="1"/>
    </xf>
    <xf numFmtId="0" fontId="8" fillId="0" borderId="0" xfId="0" applyFont="1" applyAlignment="1" applyProtection="1">
      <alignment horizontal="left"/>
      <protection hidden="1"/>
    </xf>
    <xf numFmtId="0" fontId="0" fillId="0" borderId="0" xfId="0" applyAlignment="1" applyProtection="1">
      <alignment horizontal="center"/>
      <protection hidden="1"/>
    </xf>
    <xf numFmtId="0" fontId="0" fillId="0" borderId="0" xfId="0" applyAlignment="1" applyProtection="1">
      <alignment horizontal="right"/>
      <protection hidden="1"/>
    </xf>
    <xf numFmtId="0" fontId="0" fillId="0" borderId="2" xfId="0" applyBorder="1" applyAlignment="1" applyProtection="1">
      <alignment horizontal="center"/>
      <protection hidden="1"/>
    </xf>
    <xf numFmtId="0" fontId="3" fillId="0" borderId="0" xfId="0" applyFont="1" applyAlignment="1" applyProtection="1">
      <alignment horizontal="right"/>
      <protection hidden="1"/>
    </xf>
    <xf numFmtId="0" fontId="3" fillId="0" borderId="0" xfId="0" applyFont="1" applyAlignment="1" applyProtection="1">
      <alignment horizontal="center"/>
      <protection hidden="1"/>
    </xf>
    <xf numFmtId="0" fontId="9" fillId="0" borderId="0" xfId="0" applyFont="1" applyAlignment="1" applyProtection="1">
      <alignment horizontal="center"/>
      <protection hidden="1"/>
    </xf>
    <xf numFmtId="0" fontId="9" fillId="0" borderId="0" xfId="0" applyFont="1" applyAlignment="1" applyProtection="1">
      <alignment horizontal="left"/>
      <protection hidden="1"/>
    </xf>
    <xf numFmtId="0" fontId="0" fillId="0" borderId="0" xfId="0" applyAlignment="1" applyProtection="1">
      <alignment wrapText="1"/>
      <protection hidden="1"/>
    </xf>
    <xf numFmtId="0" fontId="3" fillId="0" borderId="2" xfId="0" applyFont="1" applyBorder="1" applyAlignment="1" applyProtection="1">
      <alignment horizontal="center"/>
      <protection hidden="1"/>
    </xf>
    <xf numFmtId="0" fontId="0" fillId="0" borderId="2" xfId="0" applyBorder="1" applyProtection="1">
      <protection hidden="1"/>
    </xf>
    <xf numFmtId="164" fontId="0" fillId="0" borderId="0" xfId="1" applyNumberFormat="1" applyFont="1" applyAlignment="1" applyProtection="1">
      <alignment horizontal="center"/>
      <protection hidden="1"/>
    </xf>
    <xf numFmtId="0" fontId="10" fillId="0" borderId="0" xfId="0" applyFont="1" applyAlignment="1" applyProtection="1">
      <alignment horizontal="center"/>
      <protection hidden="1"/>
    </xf>
    <xf numFmtId="0" fontId="0" fillId="0" borderId="0" xfId="1" applyNumberFormat="1" applyFont="1" applyAlignment="1" applyProtection="1">
      <alignment horizontal="center"/>
      <protection hidden="1"/>
    </xf>
    <xf numFmtId="0" fontId="10" fillId="0" borderId="0" xfId="0" applyFont="1" applyProtection="1">
      <protection hidden="1"/>
    </xf>
    <xf numFmtId="9" fontId="0" fillId="0" borderId="0" xfId="1" applyFont="1" applyAlignment="1" applyProtection="1">
      <alignment horizontal="center"/>
      <protection hidden="1"/>
    </xf>
    <xf numFmtId="0" fontId="0" fillId="0" borderId="0" xfId="0" applyAlignment="1" applyProtection="1">
      <alignment horizontal="left"/>
      <protection hidden="1"/>
    </xf>
    <xf numFmtId="10" fontId="0" fillId="0" borderId="0" xfId="0" applyNumberFormat="1" applyProtection="1">
      <protection hidden="1"/>
    </xf>
    <xf numFmtId="0" fontId="3" fillId="0" borderId="4" xfId="0" applyFont="1" applyBorder="1" applyAlignment="1" applyProtection="1">
      <alignment horizontal="center" wrapText="1"/>
      <protection hidden="1"/>
    </xf>
    <xf numFmtId="16" fontId="0" fillId="0" borderId="4" xfId="0" quotePrefix="1" applyNumberFormat="1" applyBorder="1" applyAlignment="1" applyProtection="1">
      <alignment horizontal="center" wrapText="1"/>
      <protection hidden="1"/>
    </xf>
    <xf numFmtId="0" fontId="0" fillId="0" borderId="4" xfId="0" applyBorder="1" applyAlignment="1" applyProtection="1">
      <alignment horizontal="center" wrapText="1"/>
      <protection hidden="1"/>
    </xf>
    <xf numFmtId="0" fontId="5" fillId="0" borderId="0" xfId="0" applyFont="1" applyAlignment="1" applyProtection="1">
      <alignment horizontal="center" vertical="center"/>
      <protection hidden="1"/>
    </xf>
    <xf numFmtId="0" fontId="13" fillId="0" borderId="0" xfId="0" applyFont="1" applyProtection="1">
      <protection hidden="1"/>
    </xf>
    <xf numFmtId="0" fontId="15" fillId="0" borderId="0" xfId="0" applyFont="1" applyAlignment="1" applyProtection="1">
      <alignment horizontal="center"/>
      <protection hidden="1"/>
    </xf>
    <xf numFmtId="0" fontId="16" fillId="0" borderId="0" xfId="0" applyFont="1" applyProtection="1">
      <protection hidden="1"/>
    </xf>
    <xf numFmtId="0" fontId="13" fillId="0" borderId="0" xfId="0" applyFont="1" applyAlignment="1" applyProtection="1">
      <alignment horizontal="left"/>
      <protection hidden="1"/>
    </xf>
    <xf numFmtId="165" fontId="0" fillId="0" borderId="0" xfId="0" applyNumberFormat="1" applyProtection="1">
      <protection hidden="1"/>
    </xf>
    <xf numFmtId="166" fontId="0" fillId="0" borderId="0" xfId="0" applyNumberFormat="1" applyProtection="1">
      <protection hidden="1"/>
    </xf>
    <xf numFmtId="0" fontId="14" fillId="0" borderId="5" xfId="0" applyFont="1" applyBorder="1" applyAlignment="1" applyProtection="1">
      <alignment vertical="center"/>
      <protection hidden="1"/>
    </xf>
    <xf numFmtId="0" fontId="7" fillId="0" borderId="5" xfId="0" applyFont="1" applyBorder="1" applyAlignment="1" applyProtection="1">
      <alignment vertical="center"/>
      <protection hidden="1"/>
    </xf>
    <xf numFmtId="0" fontId="0" fillId="0" borderId="5" xfId="0" applyBorder="1" applyProtection="1">
      <protection hidden="1"/>
    </xf>
    <xf numFmtId="0" fontId="2" fillId="0" borderId="0" xfId="0" applyFont="1" applyAlignment="1" applyProtection="1">
      <alignment horizontal="center"/>
      <protection hidden="1"/>
    </xf>
    <xf numFmtId="0" fontId="14" fillId="0" borderId="2" xfId="0" applyFont="1" applyBorder="1" applyAlignment="1" applyProtection="1">
      <alignment vertical="center"/>
      <protection hidden="1"/>
    </xf>
    <xf numFmtId="0" fontId="4" fillId="0" borderId="0" xfId="0" applyFont="1" applyProtection="1">
      <protection hidden="1"/>
    </xf>
    <xf numFmtId="0" fontId="0" fillId="2" borderId="0" xfId="0" applyFill="1" applyAlignment="1" applyProtection="1">
      <alignment horizontal="center"/>
      <protection hidden="1"/>
    </xf>
    <xf numFmtId="0" fontId="0" fillId="3" borderId="0" xfId="0" applyFill="1" applyAlignment="1" applyProtection="1">
      <alignment horizontal="center"/>
      <protection locked="0"/>
    </xf>
    <xf numFmtId="0" fontId="0" fillId="3" borderId="0" xfId="0" applyFill="1" applyProtection="1">
      <protection locked="0"/>
    </xf>
    <xf numFmtId="0" fontId="3" fillId="3" borderId="0" xfId="0" applyFont="1" applyFill="1" applyProtection="1">
      <protection locked="0"/>
    </xf>
    <xf numFmtId="49" fontId="0" fillId="3" borderId="0" xfId="0" applyNumberFormat="1" applyFill="1" applyAlignment="1" applyProtection="1">
      <alignment horizontal="left"/>
      <protection locked="0"/>
    </xf>
    <xf numFmtId="0" fontId="13" fillId="0" borderId="0" xfId="0" applyFont="1" applyAlignment="1" applyProtection="1">
      <alignment horizontal="center"/>
      <protection hidden="1"/>
    </xf>
    <xf numFmtId="0" fontId="12" fillId="0" borderId="5" xfId="0" applyFont="1" applyBorder="1" applyAlignment="1" applyProtection="1">
      <alignment horizontal="center" vertical="center"/>
      <protection hidden="1"/>
    </xf>
    <xf numFmtId="0" fontId="14" fillId="0" borderId="5" xfId="0" applyFont="1" applyBorder="1" applyAlignment="1" applyProtection="1">
      <alignment horizontal="center" vertical="center"/>
      <protection hidden="1"/>
    </xf>
    <xf numFmtId="0" fontId="14" fillId="0" borderId="2" xfId="0" applyFont="1" applyBorder="1" applyAlignment="1" applyProtection="1">
      <alignment horizontal="center" vertical="center"/>
      <protection hidden="1"/>
    </xf>
    <xf numFmtId="0" fontId="13" fillId="0" borderId="0" xfId="0" applyFont="1" applyAlignment="1" applyProtection="1">
      <alignment horizontal="left"/>
      <protection hidden="1"/>
    </xf>
    <xf numFmtId="0" fontId="0" fillId="0" borderId="2" xfId="0" applyBorder="1" applyAlignment="1" applyProtection="1">
      <alignment horizontal="center"/>
      <protection hidden="1"/>
    </xf>
    <xf numFmtId="0" fontId="5" fillId="0" borderId="1" xfId="0" applyFont="1" applyBorder="1" applyAlignment="1" applyProtection="1">
      <alignment horizontal="center" vertical="center"/>
      <protection hidden="1"/>
    </xf>
    <xf numFmtId="0" fontId="7" fillId="0" borderId="1" xfId="0" quotePrefix="1" applyFont="1" applyBorder="1" applyAlignment="1" applyProtection="1">
      <alignment horizontal="center" vertical="center"/>
      <protection hidden="1"/>
    </xf>
    <xf numFmtId="0" fontId="7" fillId="0" borderId="1" xfId="0" applyFont="1" applyBorder="1" applyAlignment="1" applyProtection="1">
      <alignment horizontal="center" vertical="center"/>
      <protection hidden="1"/>
    </xf>
    <xf numFmtId="0" fontId="0" fillId="0" borderId="0" xfId="0" applyAlignment="1" applyProtection="1">
      <alignment horizontal="left" wrapText="1"/>
      <protection hidden="1"/>
    </xf>
    <xf numFmtId="0" fontId="10" fillId="0" borderId="3" xfId="0" applyFont="1" applyBorder="1" applyAlignment="1" applyProtection="1">
      <alignment horizontal="center"/>
      <protection hidden="1"/>
    </xf>
    <xf numFmtId="0" fontId="10" fillId="0" borderId="0" xfId="0" applyFont="1" applyAlignment="1" applyProtection="1">
      <alignment horizontal="center"/>
      <protection hidden="1"/>
    </xf>
    <xf numFmtId="0" fontId="0" fillId="0" borderId="0" xfId="0" applyAlignment="1" applyProtection="1">
      <alignment horizontal="left" vertical="top" wrapText="1"/>
      <protection hidden="1"/>
    </xf>
    <xf numFmtId="0" fontId="0" fillId="0" borderId="3" xfId="0" applyBorder="1" applyAlignment="1" applyProtection="1">
      <alignment horizontal="left" vertical="top" wrapText="1"/>
      <protection hidden="1"/>
    </xf>
    <xf numFmtId="0" fontId="0" fillId="0" borderId="0" xfId="0" applyAlignment="1" applyProtection="1">
      <alignment horizontal="justify" vertical="top" wrapText="1"/>
      <protection hidden="1"/>
    </xf>
    <xf numFmtId="0" fontId="0" fillId="0" borderId="2" xfId="0" applyBorder="1" applyAlignment="1" applyProtection="1">
      <alignment horizontal="center" wrapText="1"/>
      <protection hidden="1"/>
    </xf>
    <xf numFmtId="0" fontId="0" fillId="0" borderId="0" xfId="0" quotePrefix="1" applyAlignment="1" applyProtection="1">
      <alignment horizontal="left" wrapText="1"/>
      <protection hidden="1"/>
    </xf>
  </cellXfs>
  <cellStyles count="2">
    <cellStyle name="Procent" xfId="1" builtinId="5"/>
    <cellStyle name="Standaard" xfId="0" builtinId="0"/>
  </cellStyles>
  <dxfs count="14">
    <dxf>
      <font>
        <b/>
        <i val="0"/>
      </font>
    </dxf>
    <dxf>
      <font>
        <b/>
        <i val="0"/>
      </font>
    </dxf>
    <dxf>
      <font>
        <b/>
        <i val="0"/>
      </font>
    </dxf>
    <dxf>
      <font>
        <b/>
        <i val="0"/>
      </font>
    </dxf>
    <dxf>
      <font>
        <b/>
        <i val="0"/>
      </font>
    </dxf>
    <dxf>
      <font>
        <b/>
        <i val="0"/>
      </font>
    </dxf>
    <dxf>
      <font>
        <b/>
        <i val="0"/>
      </font>
    </dxf>
    <dxf>
      <fill>
        <patternFill patternType="none">
          <bgColor auto="1"/>
        </patternFill>
      </fill>
    </dxf>
    <dxf>
      <font>
        <b/>
        <i val="0"/>
      </font>
    </dxf>
    <dxf>
      <fill>
        <patternFill patternType="none">
          <bgColor auto="1"/>
        </patternFill>
      </fill>
    </dxf>
    <dxf>
      <font>
        <b/>
        <i val="0"/>
      </font>
    </dxf>
    <dxf>
      <fill>
        <patternFill patternType="none">
          <bgColor auto="1"/>
        </patternFill>
      </fill>
    </dxf>
    <dxf>
      <font>
        <b/>
        <i val="0"/>
      </font>
    </dxf>
    <dxf>
      <font>
        <b/>
        <i val="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Poule_EK_2020.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elichting"/>
      <sheetName val="Hoe verdien ik punten"/>
      <sheetName val="Punten"/>
      <sheetName val="InvulDeelnemer Org"/>
      <sheetName val="InvulDeelnemer Flex"/>
      <sheetName val="Tussenstap"/>
      <sheetName val="HM Poule indeling"/>
      <sheetName val="Deelnemers"/>
      <sheetName val="Werkelijk"/>
      <sheetName val="Totaal!"/>
      <sheetName val="CM Punten GrpWed"/>
      <sheetName val="CM Punten Totaal! - Na GrpWed"/>
      <sheetName val="CM Punten Totaal!"/>
      <sheetName val="Voorspelling Groepswedstrijd"/>
      <sheetName val="DT Voorspelde Winnaar"/>
      <sheetName val="DT Voorspelde Uitslag"/>
      <sheetName val="PT GrpWed"/>
      <sheetName val="LK Punten GrpWed_Per Deelnemer"/>
      <sheetName val="LK Punten per GrpWed + Uitslag"/>
      <sheetName val="LK GrpWed Diversen"/>
      <sheetName val="Voorspellng PlaatsInPoule + L16"/>
      <sheetName val="DT PlaatsInPoule + L16"/>
      <sheetName val="PT  PlaatsInPoule + L16"/>
      <sheetName val="Voorspelling Landen + Extra"/>
      <sheetName val="DT Laatste + Extra"/>
      <sheetName val="PT Vrspl_Lnd + Extra"/>
      <sheetName val="Hulpmiddel"/>
      <sheetName val="Belangrijk"/>
    </sheetNames>
    <sheetDataSet>
      <sheetData sheetId="0"/>
      <sheetData sheetId="1"/>
      <sheetData sheetId="2">
        <row r="6">
          <cell r="B6">
            <v>5</v>
          </cell>
        </row>
        <row r="7">
          <cell r="B7">
            <v>3</v>
          </cell>
        </row>
        <row r="8">
          <cell r="B8">
            <v>2</v>
          </cell>
        </row>
        <row r="9">
          <cell r="B9">
            <v>2</v>
          </cell>
        </row>
        <row r="11">
          <cell r="D11" t="str">
            <v>P_Winnaar_Bonus_A</v>
          </cell>
          <cell r="E11">
            <v>0</v>
          </cell>
          <cell r="H11" t="str">
            <v>P_Uitslag_Bonus_A</v>
          </cell>
          <cell r="I11">
            <v>0</v>
          </cell>
          <cell r="L11" t="str">
            <v>P_PlaatsInPoule_Bonus_A</v>
          </cell>
          <cell r="M11">
            <v>0</v>
          </cell>
          <cell r="P11" t="str">
            <v>P_Laatste_16_Bonus_A</v>
          </cell>
          <cell r="Q11">
            <v>0</v>
          </cell>
        </row>
        <row r="12">
          <cell r="D12" t="str">
            <v>P_Winnaar_Bonus_B</v>
          </cell>
          <cell r="E12">
            <v>1</v>
          </cell>
          <cell r="H12" t="str">
            <v>P_Uitslag_Bonus_B</v>
          </cell>
          <cell r="I12">
            <v>1</v>
          </cell>
          <cell r="L12" t="str">
            <v>P_PlaatsInPoule_Bonus_B</v>
          </cell>
          <cell r="M12">
            <v>1</v>
          </cell>
          <cell r="P12" t="str">
            <v>P_Laatste_16_Bonus_B</v>
          </cell>
          <cell r="Q12">
            <v>1</v>
          </cell>
        </row>
        <row r="13">
          <cell r="D13" t="str">
            <v>P_Winnaar_Bonus_C</v>
          </cell>
          <cell r="E13">
            <v>2</v>
          </cell>
          <cell r="H13" t="str">
            <v>P_Uitslag_Bonus_C</v>
          </cell>
          <cell r="I13">
            <v>2</v>
          </cell>
          <cell r="L13" t="str">
            <v>P_PlaatsInPoule_Bonus_C</v>
          </cell>
          <cell r="M13">
            <v>2</v>
          </cell>
          <cell r="P13" t="str">
            <v>P_Laatste_16_Bonus_C</v>
          </cell>
          <cell r="Q13">
            <v>2</v>
          </cell>
        </row>
        <row r="14">
          <cell r="B14">
            <v>5</v>
          </cell>
          <cell r="D14" t="str">
            <v>P_Winnaar_Bonus_D</v>
          </cell>
          <cell r="E14">
            <v>3</v>
          </cell>
          <cell r="H14" t="str">
            <v>P_Uitslag_Bonus_D</v>
          </cell>
          <cell r="I14">
            <v>3</v>
          </cell>
          <cell r="L14" t="str">
            <v>P_PlaatsInPoule_Bonus_D</v>
          </cell>
          <cell r="M14">
            <v>3</v>
          </cell>
          <cell r="P14" t="str">
            <v>P_Laatste_16_Bonus_D</v>
          </cell>
          <cell r="Q14">
            <v>3</v>
          </cell>
        </row>
        <row r="15">
          <cell r="B15">
            <v>5</v>
          </cell>
          <cell r="D15" t="str">
            <v>P_Winnaar_Bonus_E</v>
          </cell>
          <cell r="E15">
            <v>4</v>
          </cell>
          <cell r="H15" t="str">
            <v>P_Uitslag_Bonus_E</v>
          </cell>
          <cell r="I15">
            <v>4</v>
          </cell>
          <cell r="L15" t="str">
            <v>P_PlaatsInPoule_Bonus_E</v>
          </cell>
          <cell r="P15" t="str">
            <v>P_Laatste_16_Bonus_E</v>
          </cell>
          <cell r="Q15">
            <v>4</v>
          </cell>
        </row>
        <row r="16">
          <cell r="B16">
            <v>10</v>
          </cell>
          <cell r="D16" t="str">
            <v>P_Winnaar_Bonus_F</v>
          </cell>
          <cell r="E16">
            <v>5</v>
          </cell>
          <cell r="H16" t="str">
            <v>P_Uitslag_Bonus_F</v>
          </cell>
          <cell r="I16">
            <v>5</v>
          </cell>
          <cell r="L16" t="str">
            <v>P_PlaatsInPoule_Bonus_F</v>
          </cell>
          <cell r="P16" t="str">
            <v>P_Laatste_16_Bonus_F</v>
          </cell>
          <cell r="Q16">
            <v>5</v>
          </cell>
        </row>
        <row r="17">
          <cell r="B17">
            <v>15</v>
          </cell>
        </row>
        <row r="18">
          <cell r="B18">
            <v>20</v>
          </cell>
        </row>
        <row r="19">
          <cell r="B19">
            <v>25</v>
          </cell>
        </row>
        <row r="24">
          <cell r="B24">
            <v>10</v>
          </cell>
        </row>
        <row r="26">
          <cell r="B26">
            <v>50</v>
          </cell>
        </row>
        <row r="27">
          <cell r="B27">
            <v>1</v>
          </cell>
        </row>
        <row r="29">
          <cell r="B29">
            <v>50</v>
          </cell>
          <cell r="D29" t="str">
            <v>P_Laatste_8_Bonus_A</v>
          </cell>
          <cell r="E29">
            <v>0</v>
          </cell>
          <cell r="H29" t="str">
            <v>P_Laatste_4_Bonus_A</v>
          </cell>
          <cell r="I29">
            <v>0</v>
          </cell>
          <cell r="L29" t="str">
            <v>P_Laatste_2_Bonus_A</v>
          </cell>
          <cell r="M29">
            <v>0</v>
          </cell>
          <cell r="P29" t="str">
            <v>P_Kampioen_Bonus_A</v>
          </cell>
          <cell r="Q29">
            <v>0</v>
          </cell>
        </row>
        <row r="30">
          <cell r="B30">
            <v>2</v>
          </cell>
          <cell r="D30" t="str">
            <v>P_Laatste_8_Bonus_B</v>
          </cell>
          <cell r="E30">
            <v>1</v>
          </cell>
          <cell r="H30" t="str">
            <v>P_Laatste_4_Bonus_B</v>
          </cell>
          <cell r="I30">
            <v>1</v>
          </cell>
          <cell r="L30" t="str">
            <v>P_Laatste_2_Bonus_B</v>
          </cell>
          <cell r="M30">
            <v>1</v>
          </cell>
          <cell r="P30" t="str">
            <v>P_Kampioen_Bonus_B</v>
          </cell>
          <cell r="Q30">
            <v>1</v>
          </cell>
        </row>
        <row r="31">
          <cell r="D31" t="str">
            <v>P_Laatste_8_Bonus_C</v>
          </cell>
          <cell r="E31">
            <v>2</v>
          </cell>
          <cell r="H31" t="str">
            <v>P_Laatste_4_Bonus_C</v>
          </cell>
          <cell r="I31">
            <v>2</v>
          </cell>
          <cell r="L31" t="str">
            <v>P_Laatste_2_Bonus_C</v>
          </cell>
          <cell r="M31">
            <v>2</v>
          </cell>
          <cell r="P31" t="str">
            <v>P_Kampioen_Bonus_C</v>
          </cell>
          <cell r="Q31">
            <v>2</v>
          </cell>
        </row>
        <row r="32">
          <cell r="B32">
            <v>50</v>
          </cell>
          <cell r="D32" t="str">
            <v>P_Laatste_8_Bonus_D</v>
          </cell>
          <cell r="E32">
            <v>3</v>
          </cell>
          <cell r="H32" t="str">
            <v>P_Laatste_4_Bonus_D</v>
          </cell>
          <cell r="I32">
            <v>3</v>
          </cell>
          <cell r="L32" t="str">
            <v>P_Laatste_2_Bonus_D</v>
          </cell>
          <cell r="M32">
            <v>3</v>
          </cell>
          <cell r="P32" t="str">
            <v>P_Kampioen_Bonus_D</v>
          </cell>
          <cell r="Q32">
            <v>3</v>
          </cell>
        </row>
        <row r="33">
          <cell r="B33">
            <v>4</v>
          </cell>
          <cell r="D33" t="str">
            <v>P_Laatste_8_Bonus_E</v>
          </cell>
          <cell r="E33">
            <v>4</v>
          </cell>
          <cell r="H33" t="str">
            <v>P_Laatste_4_Bonus_E</v>
          </cell>
          <cell r="I33">
            <v>4</v>
          </cell>
          <cell r="L33" t="str">
            <v>P_Laatste_2_Bonus_E</v>
          </cell>
          <cell r="M33">
            <v>4</v>
          </cell>
          <cell r="P33" t="str">
            <v>P_Kampioen_Bonus_E</v>
          </cell>
          <cell r="Q33">
            <v>4</v>
          </cell>
        </row>
        <row r="34">
          <cell r="D34" t="str">
            <v>P_Laatste_8_Bonus_F</v>
          </cell>
          <cell r="E34">
            <v>5</v>
          </cell>
          <cell r="H34" t="str">
            <v>P_Laatste_4_Bonus_F</v>
          </cell>
          <cell r="I34">
            <v>5</v>
          </cell>
          <cell r="L34" t="str">
            <v>P_Laatste_2_Bonus_F</v>
          </cell>
          <cell r="M34">
            <v>5</v>
          </cell>
          <cell r="P34" t="str">
            <v>P_Kampioen_Bonus_F</v>
          </cell>
          <cell r="Q34">
            <v>5</v>
          </cell>
        </row>
      </sheetData>
      <sheetData sheetId="3"/>
      <sheetData sheetId="4"/>
      <sheetData sheetId="5">
        <row r="7">
          <cell r="A7" t="str">
            <v>Naam1</v>
          </cell>
          <cell r="B7" t="str">
            <v>Email</v>
          </cell>
          <cell r="C7" t="str">
            <v>Telefoonnr</v>
          </cell>
          <cell r="D7" t="str">
            <v>Speler</v>
          </cell>
          <cell r="P7" t="str">
            <v>Italië</v>
          </cell>
          <cell r="V7" t="str">
            <v>Turkije</v>
          </cell>
        </row>
        <row r="8">
          <cell r="P8" t="str">
            <v>Turkije</v>
          </cell>
          <cell r="V8" t="str">
            <v>Wales</v>
          </cell>
        </row>
        <row r="9">
          <cell r="P9" t="str">
            <v>Wales</v>
          </cell>
          <cell r="V9" t="str">
            <v>Nederland</v>
          </cell>
        </row>
        <row r="10">
          <cell r="P10" t="str">
            <v>Zwitserland</v>
          </cell>
          <cell r="V10" t="str">
            <v>Oostenrijk</v>
          </cell>
        </row>
        <row r="11">
          <cell r="P11" t="str">
            <v>België</v>
          </cell>
          <cell r="V11" t="str">
            <v>Duitsland</v>
          </cell>
        </row>
        <row r="12">
          <cell r="P12" t="str">
            <v>Denemarken</v>
          </cell>
          <cell r="V12" t="str">
            <v>Frankrijk</v>
          </cell>
        </row>
        <row r="13">
          <cell r="P13" t="str">
            <v>Finland</v>
          </cell>
          <cell r="V13" t="str">
            <v>Slowakije</v>
          </cell>
        </row>
        <row r="14">
          <cell r="P14" t="str">
            <v>Rusland</v>
          </cell>
          <cell r="V14" t="str">
            <v>Spanje</v>
          </cell>
        </row>
        <row r="15">
          <cell r="P15" t="str">
            <v>Macedonië</v>
          </cell>
          <cell r="V15" t="str">
            <v>Turkije</v>
          </cell>
        </row>
        <row r="16">
          <cell r="P16" t="str">
            <v>Nederland</v>
          </cell>
          <cell r="V16" t="str">
            <v>Wales</v>
          </cell>
        </row>
        <row r="17">
          <cell r="P17" t="str">
            <v>Oostenrijk</v>
          </cell>
          <cell r="V17" t="str">
            <v>Nederland</v>
          </cell>
        </row>
        <row r="18">
          <cell r="P18" t="str">
            <v>Oekraïne</v>
          </cell>
          <cell r="V18" t="str">
            <v>Oostenrijk</v>
          </cell>
        </row>
        <row r="19">
          <cell r="P19" t="str">
            <v>Engeland</v>
          </cell>
          <cell r="V19" t="str">
            <v>Wales</v>
          </cell>
        </row>
        <row r="20">
          <cell r="P20" t="str">
            <v>Kroatië</v>
          </cell>
          <cell r="V20" t="str">
            <v>Nederland</v>
          </cell>
        </row>
        <row r="21">
          <cell r="P21" t="str">
            <v>Schotland</v>
          </cell>
          <cell r="V21" t="str">
            <v>Nederland</v>
          </cell>
        </row>
        <row r="22">
          <cell r="P22" t="str">
            <v>Tsjechië</v>
          </cell>
          <cell r="V22" t="str">
            <v>Memphis Depay</v>
          </cell>
        </row>
        <row r="23">
          <cell r="P23" t="str">
            <v>Polen</v>
          </cell>
          <cell r="V23">
            <v>100</v>
          </cell>
        </row>
        <row r="24">
          <cell r="P24" t="str">
            <v>Slowakije</v>
          </cell>
          <cell r="V24">
            <v>101</v>
          </cell>
        </row>
        <row r="25">
          <cell r="P25" t="str">
            <v>Spanje</v>
          </cell>
          <cell r="V25">
            <v>7</v>
          </cell>
        </row>
        <row r="26">
          <cell r="P26" t="str">
            <v>Zweden</v>
          </cell>
        </row>
        <row r="27">
          <cell r="P27" t="str">
            <v>Duitsland</v>
          </cell>
        </row>
        <row r="28">
          <cell r="P28" t="str">
            <v>Frankrijk</v>
          </cell>
        </row>
        <row r="29">
          <cell r="P29" t="str">
            <v>Hongarije</v>
          </cell>
        </row>
        <row r="30">
          <cell r="P30" t="str">
            <v>Portugal</v>
          </cell>
        </row>
        <row r="31">
          <cell r="P31" t="str">
            <v>Wales</v>
          </cell>
        </row>
        <row r="32">
          <cell r="P32" t="str">
            <v>Finland</v>
          </cell>
        </row>
        <row r="33">
          <cell r="P33" t="str">
            <v>Schotland</v>
          </cell>
        </row>
        <row r="34">
          <cell r="P34" t="str">
            <v>Spanje</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ow r="2">
          <cell r="B2" t="str">
            <v>EK</v>
          </cell>
        </row>
        <row r="9">
          <cell r="B9">
            <v>6</v>
          </cell>
        </row>
        <row r="10">
          <cell r="B10">
            <v>36</v>
          </cell>
        </row>
        <row r="14">
          <cell r="B14">
            <v>3</v>
          </cell>
        </row>
        <row r="17">
          <cell r="B17">
            <v>1</v>
          </cell>
        </row>
      </sheetData>
      <sheetData sheetId="27"/>
    </sheetDataSet>
  </externalBook>
</externalLink>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329DCE-3B74-4FA6-B194-82A34DDCA9CB}">
  <sheetPr codeName="Blad3">
    <tabColor rgb="FFFF0000"/>
  </sheetPr>
  <dimension ref="A1:AJ59"/>
  <sheetViews>
    <sheetView showGridLines="0" showRowColHeaders="0" tabSelected="1" zoomScaleNormal="100" zoomScaleSheetLayoutView="100" workbookViewId="0">
      <pane ySplit="1" topLeftCell="A2" activePane="bottomLeft" state="frozen"/>
      <selection sqref="A1:B1"/>
      <selection pane="bottomLeft" activeCell="A2" sqref="A2"/>
    </sheetView>
  </sheetViews>
  <sheetFormatPr defaultRowHeight="15" customHeight="1" x14ac:dyDescent="0.25"/>
  <cols>
    <col min="1" max="1" width="3" style="2" bestFit="1" customWidth="1"/>
    <col min="2" max="2" width="24.5703125" style="2" customWidth="1"/>
    <col min="3" max="3" width="8.140625" style="2" bestFit="1" customWidth="1"/>
    <col min="4" max="4" width="6.140625" style="2" bestFit="1" customWidth="1"/>
    <col min="5" max="5" width="20.7109375" style="2" customWidth="1"/>
    <col min="6" max="6" width="1.7109375" style="2" bestFit="1" customWidth="1"/>
    <col min="7" max="7" width="20.7109375" style="2" customWidth="1"/>
    <col min="8" max="8" width="5.7109375" style="2" bestFit="1" customWidth="1"/>
    <col min="9" max="9" width="1.7109375" style="2" bestFit="1" customWidth="1"/>
    <col min="10" max="10" width="5.7109375" style="2" customWidth="1"/>
    <col min="11" max="11" width="3" style="2" customWidth="1"/>
    <col min="12" max="12" width="6.5703125" style="2" customWidth="1"/>
    <col min="13" max="13" width="5.140625" style="2" customWidth="1"/>
    <col min="14" max="14" width="19.140625" style="2" customWidth="1"/>
    <col min="15" max="15" width="5.140625" style="2" customWidth="1"/>
    <col min="16" max="16" width="6.5703125" style="2" customWidth="1"/>
    <col min="17" max="17" width="5.140625" style="2" customWidth="1"/>
    <col min="18" max="18" width="19.140625" style="2" customWidth="1"/>
    <col min="19" max="21" width="3" style="2" customWidth="1"/>
    <col min="22" max="22" width="3" style="2" hidden="1" customWidth="1"/>
    <col min="23" max="23" width="6.140625" style="2" hidden="1" customWidth="1"/>
    <col min="24" max="24" width="7.140625" style="19" hidden="1" customWidth="1"/>
    <col min="25" max="25" width="12.42578125" style="19" hidden="1" customWidth="1"/>
    <col min="26" max="27" width="19" style="2" hidden="1" customWidth="1"/>
    <col min="28" max="28" width="0" style="4" hidden="1" customWidth="1"/>
    <col min="29" max="36" width="0" style="2" hidden="1" customWidth="1"/>
    <col min="37" max="16384" width="9.140625" style="2"/>
  </cols>
  <sheetData>
    <row r="1" spans="1:36" ht="27" x14ac:dyDescent="0.25">
      <c r="A1" s="43" t="s">
        <v>141</v>
      </c>
      <c r="B1" s="43"/>
      <c r="C1" s="43"/>
      <c r="D1" s="43"/>
      <c r="E1" s="43"/>
      <c r="F1" s="43"/>
      <c r="G1" s="43"/>
      <c r="H1" s="43"/>
      <c r="I1" s="43"/>
      <c r="J1" s="43"/>
      <c r="K1" s="43" t="s">
        <v>141</v>
      </c>
      <c r="L1" s="43"/>
      <c r="M1" s="43"/>
      <c r="N1" s="43"/>
      <c r="O1" s="43"/>
      <c r="P1" s="43"/>
      <c r="Q1" s="43"/>
      <c r="R1" s="43"/>
      <c r="S1" s="43"/>
      <c r="T1" s="24"/>
      <c r="U1" s="24"/>
      <c r="V1" s="24"/>
    </row>
    <row r="3" spans="1:36" ht="15" customHeight="1" x14ac:dyDescent="0.25">
      <c r="B3" s="5" t="s">
        <v>59</v>
      </c>
      <c r="C3" s="41"/>
      <c r="D3" s="41"/>
      <c r="E3" s="41"/>
      <c r="G3" s="25" t="str">
        <f>IF(C3="","Vul hier je voor- en achternaam in.","")</f>
        <v>Vul hier je voor- en achternaam in.</v>
      </c>
    </row>
    <row r="4" spans="1:36" ht="15" customHeight="1" x14ac:dyDescent="0.25">
      <c r="B4" s="5" t="s">
        <v>60</v>
      </c>
      <c r="C4" s="41"/>
      <c r="D4" s="41"/>
      <c r="E4" s="41"/>
      <c r="G4" s="25" t="str">
        <f>IF(C4="","Vul hier je emailadres in.","")</f>
        <v>Vul hier je emailadres in.</v>
      </c>
      <c r="L4" s="44" t="s">
        <v>61</v>
      </c>
      <c r="M4" s="44"/>
      <c r="N4" s="44"/>
      <c r="O4" s="44"/>
      <c r="P4" s="44"/>
      <c r="Q4" s="44"/>
      <c r="R4" s="44"/>
    </row>
    <row r="5" spans="1:36" ht="15" customHeight="1" x14ac:dyDescent="0.25">
      <c r="B5" s="5" t="s">
        <v>62</v>
      </c>
      <c r="C5" s="41"/>
      <c r="D5" s="41"/>
      <c r="E5" s="41"/>
      <c r="G5" s="25" t="str">
        <f>IF(C5="","Vul hier je telefoonnummer in.","")</f>
        <v>Vul hier je telefoonnummer in.</v>
      </c>
      <c r="L5" s="42" t="str">
        <f>IF(COUNTA(N7:N10,R7:R10,N13:N16,R13:R16,N19:N22,R19:R22)=24,"","Je hebt de eindstanden van de poules nog niet volledig ingevuld.")</f>
        <v>Je hebt de eindstanden van de poules nog niet volledig ingevuld.</v>
      </c>
      <c r="M5" s="42"/>
      <c r="N5" s="42"/>
      <c r="O5" s="42"/>
      <c r="P5" s="42"/>
      <c r="Q5" s="42"/>
      <c r="R5" s="42"/>
      <c r="Z5" s="19" t="s">
        <v>63</v>
      </c>
      <c r="AC5" s="2" t="s">
        <v>64</v>
      </c>
    </row>
    <row r="6" spans="1:36" ht="15" customHeight="1" x14ac:dyDescent="0.25">
      <c r="B6" s="5" t="s">
        <v>65</v>
      </c>
      <c r="C6" s="41"/>
      <c r="D6" s="41"/>
      <c r="E6" s="41"/>
      <c r="G6" s="25" t="str">
        <f>IF(C6="","Vul hier je betrokkenheid bij RKTVC in.","")</f>
        <v>Vul hier je betrokkenheid bij RKTVC in.</v>
      </c>
      <c r="L6" s="2" t="s">
        <v>66</v>
      </c>
      <c r="M6" s="2" t="s">
        <v>67</v>
      </c>
      <c r="P6" s="2" t="s">
        <v>66</v>
      </c>
      <c r="Q6" s="2" t="s">
        <v>68</v>
      </c>
      <c r="Z6" s="4" t="str">
        <f>M6</f>
        <v>A</v>
      </c>
      <c r="AA6" s="4" t="str">
        <f>Q6</f>
        <v>B</v>
      </c>
      <c r="AC6" s="2" t="str">
        <f>REPT(N9,1)</f>
        <v/>
      </c>
    </row>
    <row r="7" spans="1:36" ht="15" customHeight="1" x14ac:dyDescent="0.25">
      <c r="B7" s="5"/>
      <c r="M7" s="2">
        <v>1</v>
      </c>
      <c r="N7" s="39"/>
      <c r="Q7" s="2">
        <v>1</v>
      </c>
      <c r="R7" s="39"/>
      <c r="Z7" s="26" t="str">
        <f>IF(N7="","",COUNTIF(N7:N10,N7))</f>
        <v/>
      </c>
      <c r="AA7" s="26" t="str">
        <f>IF(R7="","",COUNTIF(R7:R10,R7))</f>
        <v/>
      </c>
      <c r="AC7" s="2" t="str">
        <f>REPT(R9,1)</f>
        <v/>
      </c>
    </row>
    <row r="8" spans="1:36" ht="15" customHeight="1" x14ac:dyDescent="0.25">
      <c r="A8" s="44" t="s">
        <v>69</v>
      </c>
      <c r="B8" s="44"/>
      <c r="C8" s="44"/>
      <c r="D8" s="44"/>
      <c r="E8" s="44"/>
      <c r="F8" s="44"/>
      <c r="G8" s="44"/>
      <c r="H8" s="44"/>
      <c r="I8" s="44"/>
      <c r="J8" s="44"/>
      <c r="K8" s="27"/>
      <c r="M8" s="2">
        <v>2</v>
      </c>
      <c r="N8" s="39"/>
      <c r="Q8" s="2">
        <v>2</v>
      </c>
      <c r="R8" s="39"/>
      <c r="W8" s="2" t="s">
        <v>66</v>
      </c>
      <c r="X8" s="19" t="s">
        <v>70</v>
      </c>
      <c r="Y8" s="2" t="s">
        <v>71</v>
      </c>
      <c r="Z8" s="4" t="str">
        <f>IF(N8="","",COUNTIF(N7:N10,N8))</f>
        <v/>
      </c>
      <c r="AA8" s="4" t="str">
        <f>IF(R8="","",COUNTIF(R7:R10,R8))</f>
        <v/>
      </c>
      <c r="AB8" s="2"/>
      <c r="AC8" s="2" t="str">
        <f>REPT(N15,1)</f>
        <v/>
      </c>
      <c r="AF8" s="2" t="s">
        <v>72</v>
      </c>
      <c r="AJ8" s="19" t="s">
        <v>65</v>
      </c>
    </row>
    <row r="9" spans="1:36" ht="15" customHeight="1" x14ac:dyDescent="0.25">
      <c r="B9" s="42" t="str">
        <f>IF(COUNTA(H12:H47,J12:J47)=2*MAX(A:A),"","Je hebt de uitslagen van de groepswedstrijden nog niet volledig ingevuld.")</f>
        <v>Je hebt de uitslagen van de groepswedstrijden nog niet volledig ingevuld.</v>
      </c>
      <c r="C9" s="42"/>
      <c r="D9" s="42"/>
      <c r="E9" s="42"/>
      <c r="F9" s="42"/>
      <c r="G9" s="42"/>
      <c r="H9" s="42"/>
      <c r="I9" s="42"/>
      <c r="J9" s="42"/>
      <c r="M9" s="2">
        <v>3</v>
      </c>
      <c r="N9" s="39"/>
      <c r="Q9" s="2">
        <v>3</v>
      </c>
      <c r="R9" s="39"/>
      <c r="W9" s="2" t="s">
        <v>67</v>
      </c>
      <c r="X9" s="19">
        <v>1</v>
      </c>
      <c r="Y9" s="19" t="s">
        <v>146</v>
      </c>
      <c r="Z9" s="4" t="str">
        <f>IF(N9="","",COUNTIF(N7:N10,N9))</f>
        <v/>
      </c>
      <c r="AA9" s="4" t="str">
        <f>IF(R9="","",COUNTIF(R7:R10,R9))</f>
        <v/>
      </c>
      <c r="AB9" s="2"/>
      <c r="AC9" s="2" t="str">
        <f>REPT(R15,1)</f>
        <v/>
      </c>
      <c r="AJ9" s="2" t="s">
        <v>73</v>
      </c>
    </row>
    <row r="10" spans="1:36" ht="15" customHeight="1" x14ac:dyDescent="0.25">
      <c r="H10" s="47" t="s">
        <v>74</v>
      </c>
      <c r="I10" s="47"/>
      <c r="J10" s="47"/>
      <c r="M10" s="2">
        <v>4</v>
      </c>
      <c r="N10" s="39"/>
      <c r="Q10" s="2">
        <v>4</v>
      </c>
      <c r="R10" s="39"/>
      <c r="W10" s="2" t="s">
        <v>67</v>
      </c>
      <c r="X10" s="19">
        <v>2</v>
      </c>
      <c r="Y10" s="19" t="s">
        <v>145</v>
      </c>
      <c r="Z10" s="4" t="str">
        <f>IF(N10="","",COUNTIF(N7:N10,N10))</f>
        <v/>
      </c>
      <c r="AA10" s="4" t="str">
        <f>IF(R10="","",COUNTIF(R7:R10,R10))</f>
        <v/>
      </c>
      <c r="AB10" s="2"/>
      <c r="AC10" s="2" t="str">
        <f>REPT(N21,1)</f>
        <v/>
      </c>
      <c r="AJ10" s="2" t="s">
        <v>75</v>
      </c>
    </row>
    <row r="11" spans="1:36" ht="15" customHeight="1" x14ac:dyDescent="0.25">
      <c r="A11" s="6" t="s">
        <v>142</v>
      </c>
      <c r="B11" s="13" t="s">
        <v>143</v>
      </c>
      <c r="C11" s="13" t="s">
        <v>144</v>
      </c>
      <c r="D11" s="13" t="s">
        <v>66</v>
      </c>
      <c r="E11" s="13" t="s">
        <v>76</v>
      </c>
      <c r="F11" s="13" t="s">
        <v>42</v>
      </c>
      <c r="G11" s="13" t="s">
        <v>77</v>
      </c>
      <c r="H11" s="6" t="s">
        <v>78</v>
      </c>
      <c r="I11" s="6" t="s">
        <v>42</v>
      </c>
      <c r="J11" s="6" t="s">
        <v>79</v>
      </c>
      <c r="N11" s="28" t="str">
        <f>IF(COUNTIF(Z7:Z10,"&gt;1")&gt;1,"Land dubbel ingevoerd!","")</f>
        <v/>
      </c>
      <c r="R11" s="28" t="str">
        <f>IF(COUNTIF(AA7:AA10,"&gt;1")&gt;1,"Land dubbel ingevoerd!","")</f>
        <v/>
      </c>
      <c r="W11" s="2" t="s">
        <v>67</v>
      </c>
      <c r="X11" s="19">
        <v>3</v>
      </c>
      <c r="Y11" s="19" t="s">
        <v>147</v>
      </c>
      <c r="Z11" s="4"/>
      <c r="AA11" s="4"/>
      <c r="AB11" s="2"/>
      <c r="AC11" s="2" t="str">
        <f>REPT(R21,1)</f>
        <v/>
      </c>
      <c r="AJ11" s="2" t="s">
        <v>80</v>
      </c>
    </row>
    <row r="12" spans="1:36" ht="15" customHeight="1" x14ac:dyDescent="0.25">
      <c r="A12" s="2">
        <v>1</v>
      </c>
      <c r="B12" s="29">
        <v>44358</v>
      </c>
      <c r="C12" s="30">
        <v>0.875</v>
      </c>
      <c r="D12" s="2" t="s">
        <v>67</v>
      </c>
      <c r="E12" s="2" t="s">
        <v>145</v>
      </c>
      <c r="F12" s="2" t="s">
        <v>42</v>
      </c>
      <c r="G12" s="2" t="s">
        <v>146</v>
      </c>
      <c r="H12" s="38"/>
      <c r="I12" s="4" t="s">
        <v>42</v>
      </c>
      <c r="J12" s="38"/>
      <c r="L12" s="2" t="s">
        <v>66</v>
      </c>
      <c r="M12" s="2" t="s">
        <v>81</v>
      </c>
      <c r="P12" s="2" t="s">
        <v>66</v>
      </c>
      <c r="Q12" s="2" t="s">
        <v>82</v>
      </c>
      <c r="W12" s="2" t="s">
        <v>67</v>
      </c>
      <c r="X12" s="19">
        <v>4</v>
      </c>
      <c r="Y12" s="19" t="s">
        <v>148</v>
      </c>
      <c r="Z12" s="4" t="str">
        <f>M12</f>
        <v>C</v>
      </c>
      <c r="AA12" s="4" t="str">
        <f>Q12</f>
        <v>D</v>
      </c>
      <c r="AB12" s="2"/>
      <c r="AF12" s="2" t="str">
        <f>A12&amp;" "&amp;E12&amp;F12&amp;G12</f>
        <v>1 Turkije-Italië</v>
      </c>
      <c r="AJ12" s="2" t="s">
        <v>83</v>
      </c>
    </row>
    <row r="13" spans="1:36" ht="15" customHeight="1" x14ac:dyDescent="0.25">
      <c r="A13" s="2">
        <v>2</v>
      </c>
      <c r="B13" s="29">
        <v>44359</v>
      </c>
      <c r="C13" s="30">
        <v>0.625</v>
      </c>
      <c r="D13" s="2" t="s">
        <v>67</v>
      </c>
      <c r="E13" s="2" t="s">
        <v>147</v>
      </c>
      <c r="F13" s="2" t="s">
        <v>42</v>
      </c>
      <c r="G13" s="2" t="s">
        <v>148</v>
      </c>
      <c r="H13" s="38"/>
      <c r="I13" s="4" t="s">
        <v>42</v>
      </c>
      <c r="J13" s="38"/>
      <c r="M13" s="2">
        <v>1</v>
      </c>
      <c r="N13" s="39"/>
      <c r="Q13" s="2">
        <v>1</v>
      </c>
      <c r="R13" s="39"/>
      <c r="W13" s="2" t="s">
        <v>68</v>
      </c>
      <c r="X13" s="19">
        <v>1</v>
      </c>
      <c r="Y13" s="19" t="s">
        <v>151</v>
      </c>
      <c r="Z13" s="26" t="str">
        <f>IF(N13="","",COUNTIF(N13:N16,N13))</f>
        <v/>
      </c>
      <c r="AA13" s="26" t="str">
        <f>IF(R13="","",COUNTIF(R13:R16,R13))</f>
        <v/>
      </c>
      <c r="AB13" s="2"/>
      <c r="AF13" s="2" t="str">
        <f t="shared" ref="AF13:AF47" si="0">A13&amp;" "&amp;E13&amp;F13&amp;G13</f>
        <v>2 Wales-Zwitserland</v>
      </c>
      <c r="AJ13" s="2" t="s">
        <v>84</v>
      </c>
    </row>
    <row r="14" spans="1:36" ht="15" customHeight="1" x14ac:dyDescent="0.25">
      <c r="A14" s="2">
        <v>3</v>
      </c>
      <c r="B14" s="29">
        <v>44359</v>
      </c>
      <c r="C14" s="30">
        <v>0.75</v>
      </c>
      <c r="D14" s="2" t="s">
        <v>68</v>
      </c>
      <c r="E14" s="2" t="s">
        <v>149</v>
      </c>
      <c r="F14" s="2" t="s">
        <v>42</v>
      </c>
      <c r="G14" s="2" t="s">
        <v>150</v>
      </c>
      <c r="H14" s="38"/>
      <c r="I14" s="4" t="s">
        <v>42</v>
      </c>
      <c r="J14" s="38"/>
      <c r="M14" s="2">
        <v>2</v>
      </c>
      <c r="N14" s="39"/>
      <c r="Q14" s="2">
        <v>2</v>
      </c>
      <c r="R14" s="39"/>
      <c r="W14" s="2" t="s">
        <v>68</v>
      </c>
      <c r="X14" s="19">
        <v>2</v>
      </c>
      <c r="Y14" s="19" t="s">
        <v>149</v>
      </c>
      <c r="Z14" s="4" t="str">
        <f>IF(N14="","",COUNTIF(N13:N16,N14))</f>
        <v/>
      </c>
      <c r="AA14" s="4" t="str">
        <f>IF(R14="","",COUNTIF(R13:R16,R14))</f>
        <v/>
      </c>
      <c r="AB14" s="2"/>
      <c r="AF14" s="2" t="str">
        <f t="shared" si="0"/>
        <v>3 Denemarken-Finland</v>
      </c>
      <c r="AJ14" s="2" t="s">
        <v>85</v>
      </c>
    </row>
    <row r="15" spans="1:36" ht="15" customHeight="1" x14ac:dyDescent="0.25">
      <c r="A15" s="2">
        <v>4</v>
      </c>
      <c r="B15" s="29">
        <v>44359</v>
      </c>
      <c r="C15" s="30">
        <v>0.875</v>
      </c>
      <c r="D15" s="2" t="s">
        <v>68</v>
      </c>
      <c r="E15" s="2" t="s">
        <v>151</v>
      </c>
      <c r="F15" s="2" t="s">
        <v>42</v>
      </c>
      <c r="G15" s="2" t="s">
        <v>152</v>
      </c>
      <c r="H15" s="38"/>
      <c r="I15" s="4" t="s">
        <v>42</v>
      </c>
      <c r="J15" s="38"/>
      <c r="M15" s="2">
        <v>3</v>
      </c>
      <c r="N15" s="39"/>
      <c r="Q15" s="2">
        <v>3</v>
      </c>
      <c r="R15" s="39"/>
      <c r="W15" s="2" t="s">
        <v>68</v>
      </c>
      <c r="X15" s="19">
        <v>3</v>
      </c>
      <c r="Y15" s="19" t="s">
        <v>150</v>
      </c>
      <c r="Z15" s="4" t="str">
        <f>IF(N15="","",COUNTIF(N13:N16,N15))</f>
        <v/>
      </c>
      <c r="AA15" s="4" t="str">
        <f>IF(R15="","",COUNTIF(R13:R16,R15))</f>
        <v/>
      </c>
      <c r="AB15" s="2"/>
      <c r="AF15" s="2" t="str">
        <f t="shared" si="0"/>
        <v>4 België-Rusland</v>
      </c>
      <c r="AJ15" s="2" t="s">
        <v>86</v>
      </c>
    </row>
    <row r="16" spans="1:36" ht="15" customHeight="1" x14ac:dyDescent="0.25">
      <c r="A16" s="2">
        <v>5</v>
      </c>
      <c r="B16" s="29">
        <v>44360</v>
      </c>
      <c r="C16" s="30">
        <v>0.625</v>
      </c>
      <c r="D16" s="2" t="s">
        <v>82</v>
      </c>
      <c r="E16" s="2" t="s">
        <v>153</v>
      </c>
      <c r="F16" s="2" t="s">
        <v>42</v>
      </c>
      <c r="G16" s="2" t="s">
        <v>154</v>
      </c>
      <c r="H16" s="38"/>
      <c r="I16" s="4" t="s">
        <v>42</v>
      </c>
      <c r="J16" s="38"/>
      <c r="M16" s="2">
        <v>4</v>
      </c>
      <c r="N16" s="39"/>
      <c r="Q16" s="2">
        <v>4</v>
      </c>
      <c r="R16" s="39"/>
      <c r="W16" s="2" t="s">
        <v>68</v>
      </c>
      <c r="X16" s="19">
        <v>4</v>
      </c>
      <c r="Y16" s="19" t="s">
        <v>152</v>
      </c>
      <c r="Z16" s="4" t="str">
        <f>IF(N16="","",COUNTIF(N13:N16,N16))</f>
        <v/>
      </c>
      <c r="AA16" s="4" t="str">
        <f>IF(R16="","",COUNTIF(R13:R16,R16))</f>
        <v/>
      </c>
      <c r="AB16" s="2"/>
      <c r="AF16" s="2" t="str">
        <f t="shared" si="0"/>
        <v>5 Engeland-Kroatië</v>
      </c>
    </row>
    <row r="17" spans="1:32" ht="15" customHeight="1" x14ac:dyDescent="0.25">
      <c r="A17" s="2">
        <v>6</v>
      </c>
      <c r="B17" s="29">
        <v>44360</v>
      </c>
      <c r="C17" s="30">
        <v>0.75</v>
      </c>
      <c r="D17" s="2" t="s">
        <v>81</v>
      </c>
      <c r="E17" s="2" t="s">
        <v>155</v>
      </c>
      <c r="F17" s="2" t="s">
        <v>42</v>
      </c>
      <c r="G17" s="2" t="s">
        <v>156</v>
      </c>
      <c r="H17" s="38"/>
      <c r="I17" s="4" t="s">
        <v>42</v>
      </c>
      <c r="J17" s="38"/>
      <c r="N17" s="28" t="str">
        <f>IF(COUNTIF(Z13:Z16,"&gt;1")&gt;1,"Land dubbel ingevoerd!","")</f>
        <v/>
      </c>
      <c r="R17" s="28" t="str">
        <f>IF(COUNTIF(AA13:AA16,"&gt;1")&gt;1,"Land dubbel ingevoerd!","")</f>
        <v/>
      </c>
      <c r="W17" s="2" t="s">
        <v>81</v>
      </c>
      <c r="X17" s="19">
        <v>1</v>
      </c>
      <c r="Y17" s="19" t="s">
        <v>156</v>
      </c>
      <c r="Z17" s="4"/>
      <c r="AA17" s="4"/>
      <c r="AB17" s="2"/>
      <c r="AF17" s="2" t="str">
        <f t="shared" si="0"/>
        <v>6 Oostenrijk-Macedonië</v>
      </c>
    </row>
    <row r="18" spans="1:32" ht="15" customHeight="1" x14ac:dyDescent="0.25">
      <c r="A18" s="2">
        <v>7</v>
      </c>
      <c r="B18" s="29">
        <v>44360</v>
      </c>
      <c r="C18" s="30">
        <v>0.875</v>
      </c>
      <c r="D18" s="2" t="s">
        <v>81</v>
      </c>
      <c r="E18" s="2" t="s">
        <v>157</v>
      </c>
      <c r="F18" s="2" t="s">
        <v>42</v>
      </c>
      <c r="G18" s="2" t="s">
        <v>158</v>
      </c>
      <c r="H18" s="38"/>
      <c r="I18" s="4" t="s">
        <v>42</v>
      </c>
      <c r="J18" s="38"/>
      <c r="L18" s="2" t="s">
        <v>66</v>
      </c>
      <c r="M18" s="2" t="s">
        <v>87</v>
      </c>
      <c r="P18" s="2" t="s">
        <v>66</v>
      </c>
      <c r="Q18" s="2" t="s">
        <v>88</v>
      </c>
      <c r="W18" s="2" t="s">
        <v>81</v>
      </c>
      <c r="X18" s="19">
        <v>2</v>
      </c>
      <c r="Y18" s="19" t="s">
        <v>157</v>
      </c>
      <c r="Z18" s="4" t="str">
        <f>M18</f>
        <v>E</v>
      </c>
      <c r="AA18" s="4" t="str">
        <f>Q18</f>
        <v>F</v>
      </c>
      <c r="AB18" s="2"/>
      <c r="AF18" s="2" t="str">
        <f t="shared" si="0"/>
        <v>7 Nederland-Oekraïne</v>
      </c>
    </row>
    <row r="19" spans="1:32" ht="15" customHeight="1" x14ac:dyDescent="0.25">
      <c r="A19" s="2">
        <v>8</v>
      </c>
      <c r="B19" s="29">
        <v>44361</v>
      </c>
      <c r="C19" s="30">
        <v>0.625</v>
      </c>
      <c r="D19" s="2" t="s">
        <v>82</v>
      </c>
      <c r="E19" s="2" t="s">
        <v>159</v>
      </c>
      <c r="F19" s="2" t="s">
        <v>42</v>
      </c>
      <c r="G19" s="2" t="s">
        <v>160</v>
      </c>
      <c r="H19" s="38"/>
      <c r="I19" s="4" t="s">
        <v>42</v>
      </c>
      <c r="J19" s="38"/>
      <c r="M19" s="2">
        <v>1</v>
      </c>
      <c r="N19" s="39"/>
      <c r="Q19" s="2">
        <v>1</v>
      </c>
      <c r="R19" s="39"/>
      <c r="W19" s="2" t="s">
        <v>81</v>
      </c>
      <c r="X19" s="19">
        <v>3</v>
      </c>
      <c r="Y19" s="19" t="s">
        <v>155</v>
      </c>
      <c r="Z19" s="26" t="str">
        <f>IF(N19="","",COUNTIF(N19:N22,N19))</f>
        <v/>
      </c>
      <c r="AA19" s="26" t="str">
        <f>IF(R19="","",COUNTIF(R19:R22,R19))</f>
        <v/>
      </c>
      <c r="AB19" s="2"/>
      <c r="AF19" s="2" t="str">
        <f t="shared" si="0"/>
        <v>8 Schotland-Tsjechië</v>
      </c>
    </row>
    <row r="20" spans="1:32" ht="15" customHeight="1" x14ac:dyDescent="0.25">
      <c r="A20" s="2">
        <v>9</v>
      </c>
      <c r="B20" s="29">
        <v>44361</v>
      </c>
      <c r="C20" s="30">
        <v>0.75</v>
      </c>
      <c r="D20" s="2" t="s">
        <v>87</v>
      </c>
      <c r="E20" s="2" t="s">
        <v>161</v>
      </c>
      <c r="F20" s="2" t="s">
        <v>42</v>
      </c>
      <c r="G20" s="2" t="s">
        <v>162</v>
      </c>
      <c r="H20" s="38"/>
      <c r="I20" s="4" t="s">
        <v>42</v>
      </c>
      <c r="J20" s="38"/>
      <c r="M20" s="2">
        <v>2</v>
      </c>
      <c r="N20" s="39"/>
      <c r="Q20" s="2">
        <v>2</v>
      </c>
      <c r="R20" s="39"/>
      <c r="W20" s="2" t="s">
        <v>81</v>
      </c>
      <c r="X20" s="19">
        <v>4</v>
      </c>
      <c r="Y20" s="19" t="s">
        <v>158</v>
      </c>
      <c r="Z20" s="4" t="str">
        <f>IF(N20="","",COUNTIF(N19:N22,N20))</f>
        <v/>
      </c>
      <c r="AA20" s="4" t="str">
        <f>IF(R20="","",COUNTIF(R19:R22,R20))</f>
        <v/>
      </c>
      <c r="AB20" s="2"/>
      <c r="AC20" s="4"/>
      <c r="AF20" s="2" t="str">
        <f t="shared" si="0"/>
        <v>9 Polen-Slowakije</v>
      </c>
    </row>
    <row r="21" spans="1:32" ht="15" customHeight="1" x14ac:dyDescent="0.25">
      <c r="A21" s="2">
        <v>10</v>
      </c>
      <c r="B21" s="29">
        <v>44361</v>
      </c>
      <c r="C21" s="30">
        <v>0.875</v>
      </c>
      <c r="D21" s="2" t="s">
        <v>87</v>
      </c>
      <c r="E21" s="2" t="s">
        <v>163</v>
      </c>
      <c r="F21" s="2" t="s">
        <v>42</v>
      </c>
      <c r="G21" s="2" t="s">
        <v>164</v>
      </c>
      <c r="H21" s="38"/>
      <c r="I21" s="4" t="s">
        <v>42</v>
      </c>
      <c r="J21" s="38"/>
      <c r="M21" s="2">
        <v>3</v>
      </c>
      <c r="N21" s="39"/>
      <c r="Q21" s="2">
        <v>3</v>
      </c>
      <c r="R21" s="39"/>
      <c r="W21" s="2" t="s">
        <v>82</v>
      </c>
      <c r="X21" s="19">
        <v>1</v>
      </c>
      <c r="Y21" s="19" t="s">
        <v>153</v>
      </c>
      <c r="Z21" s="4" t="str">
        <f>IF(N21="","",COUNTIF(N19:N22,N21))</f>
        <v/>
      </c>
      <c r="AA21" s="4" t="str">
        <f>IF(R21="","",COUNTIF(R19:R22,R21))</f>
        <v/>
      </c>
      <c r="AB21" s="2"/>
      <c r="AC21" s="4"/>
      <c r="AF21" s="2" t="str">
        <f t="shared" si="0"/>
        <v>10 Spanje-Zweden</v>
      </c>
    </row>
    <row r="22" spans="1:32" ht="15" customHeight="1" x14ac:dyDescent="0.25">
      <c r="A22" s="2">
        <v>11</v>
      </c>
      <c r="B22" s="29">
        <v>44362</v>
      </c>
      <c r="C22" s="30">
        <v>0.75</v>
      </c>
      <c r="D22" s="2" t="s">
        <v>88</v>
      </c>
      <c r="E22" s="2" t="s">
        <v>165</v>
      </c>
      <c r="F22" s="2" t="s">
        <v>42</v>
      </c>
      <c r="G22" s="2" t="s">
        <v>166</v>
      </c>
      <c r="H22" s="38"/>
      <c r="I22" s="4" t="s">
        <v>42</v>
      </c>
      <c r="J22" s="38"/>
      <c r="M22" s="2">
        <v>4</v>
      </c>
      <c r="N22" s="39"/>
      <c r="Q22" s="2">
        <v>4</v>
      </c>
      <c r="R22" s="39"/>
      <c r="W22" s="2" t="s">
        <v>82</v>
      </c>
      <c r="X22" s="19">
        <v>2</v>
      </c>
      <c r="Y22" s="19" t="s">
        <v>154</v>
      </c>
      <c r="Z22" s="4" t="str">
        <f>IF(N22="","",COUNTIF(N19:N22,N22))</f>
        <v/>
      </c>
      <c r="AA22" s="4" t="str">
        <f>IF(R22="","",COUNTIF(R19:R22,R22))</f>
        <v/>
      </c>
      <c r="AB22" s="2"/>
      <c r="AC22" s="4"/>
      <c r="AF22" s="2" t="str">
        <f t="shared" si="0"/>
        <v>11 Hongarije-Portugal</v>
      </c>
    </row>
    <row r="23" spans="1:32" ht="15" customHeight="1" x14ac:dyDescent="0.25">
      <c r="A23" s="2">
        <v>12</v>
      </c>
      <c r="B23" s="29">
        <v>44362</v>
      </c>
      <c r="C23" s="30">
        <v>0.875</v>
      </c>
      <c r="D23" s="2" t="s">
        <v>88</v>
      </c>
      <c r="E23" s="2" t="s">
        <v>167</v>
      </c>
      <c r="F23" s="2" t="s">
        <v>42</v>
      </c>
      <c r="G23" s="2" t="s">
        <v>168</v>
      </c>
      <c r="H23" s="38"/>
      <c r="I23" s="4" t="s">
        <v>42</v>
      </c>
      <c r="J23" s="38"/>
      <c r="N23" s="28" t="str">
        <f>IF(COUNTIF(Z19:Z22,"&gt;1")&gt;1,"Land dubbel ingevoerd!","")</f>
        <v/>
      </c>
      <c r="R23" s="28" t="str">
        <f>IF(COUNTIF(AA19:AA22,"&gt;1")&gt;1,"Land dubbel ingevoerd!","")</f>
        <v/>
      </c>
      <c r="W23" s="2" t="s">
        <v>82</v>
      </c>
      <c r="X23" s="19">
        <v>3</v>
      </c>
      <c r="Y23" s="19" t="s">
        <v>159</v>
      </c>
      <c r="Z23" s="4"/>
      <c r="AA23" s="4"/>
      <c r="AB23" s="2"/>
      <c r="AC23" s="26"/>
      <c r="AF23" s="2" t="str">
        <f t="shared" si="0"/>
        <v>12 Frankrijk-Duitsland</v>
      </c>
    </row>
    <row r="24" spans="1:32" ht="15" customHeight="1" x14ac:dyDescent="0.25">
      <c r="A24" s="2">
        <v>13</v>
      </c>
      <c r="B24" s="29">
        <v>44363</v>
      </c>
      <c r="C24" s="30">
        <v>0.625</v>
      </c>
      <c r="D24" s="2" t="s">
        <v>68</v>
      </c>
      <c r="E24" s="2" t="s">
        <v>150</v>
      </c>
      <c r="F24" s="2" t="s">
        <v>42</v>
      </c>
      <c r="G24" s="2" t="s">
        <v>152</v>
      </c>
      <c r="H24" s="38"/>
      <c r="I24" s="4" t="s">
        <v>42</v>
      </c>
      <c r="J24" s="38"/>
      <c r="L24" s="44" t="s">
        <v>89</v>
      </c>
      <c r="M24" s="44"/>
      <c r="N24" s="44"/>
      <c r="O24" s="44"/>
      <c r="P24" s="44"/>
      <c r="Q24" s="44"/>
      <c r="R24" s="44"/>
      <c r="W24" s="2" t="s">
        <v>82</v>
      </c>
      <c r="X24" s="19">
        <v>4</v>
      </c>
      <c r="Y24" s="19" t="s">
        <v>160</v>
      </c>
      <c r="Z24" s="4" t="s">
        <v>90</v>
      </c>
      <c r="AB24" s="2"/>
      <c r="AC24" s="4"/>
      <c r="AF24" s="2" t="str">
        <f t="shared" si="0"/>
        <v>13 Finland-Rusland</v>
      </c>
    </row>
    <row r="25" spans="1:32" ht="15" customHeight="1" x14ac:dyDescent="0.25">
      <c r="A25" s="2">
        <v>14</v>
      </c>
      <c r="B25" s="29">
        <v>44363</v>
      </c>
      <c r="C25" s="30">
        <v>0.75</v>
      </c>
      <c r="D25" s="2" t="s">
        <v>67</v>
      </c>
      <c r="E25" s="2" t="s">
        <v>145</v>
      </c>
      <c r="F25" s="2" t="s">
        <v>42</v>
      </c>
      <c r="G25" s="2" t="s">
        <v>147</v>
      </c>
      <c r="H25" s="38"/>
      <c r="I25" s="4" t="s">
        <v>42</v>
      </c>
      <c r="J25" s="38"/>
      <c r="L25" s="42" t="str">
        <f>IF(COUNTA(N27:N28,R27:R28,N31:N38,R31:R34,N41:N42,R41)=19,"","Je hebt 'de laatste landen' en/of kampioen nog niet volledig ingevuld.")</f>
        <v>Je hebt 'de laatste landen' en/of kampioen nog niet volledig ingevuld.</v>
      </c>
      <c r="M25" s="42"/>
      <c r="N25" s="42"/>
      <c r="O25" s="42"/>
      <c r="P25" s="42"/>
      <c r="Q25" s="42"/>
      <c r="R25" s="42"/>
      <c r="W25" s="2" t="s">
        <v>87</v>
      </c>
      <c r="X25" s="19">
        <v>1</v>
      </c>
      <c r="Y25" s="19" t="s">
        <v>161</v>
      </c>
      <c r="Z25" s="26" t="str">
        <f>IF(N27="","",COUNTIF($N$27:$R$28,N27))</f>
        <v/>
      </c>
      <c r="AA25" s="26" t="str">
        <f>IF(R27="","",COUNTIF($N$27:$R$28,R27))</f>
        <v/>
      </c>
      <c r="AB25" s="2"/>
      <c r="AC25" s="4"/>
      <c r="AF25" s="2" t="str">
        <f t="shared" si="0"/>
        <v>14 Turkije-Wales</v>
      </c>
    </row>
    <row r="26" spans="1:32" ht="15" customHeight="1" x14ac:dyDescent="0.25">
      <c r="A26" s="2">
        <v>15</v>
      </c>
      <c r="B26" s="29">
        <v>44363</v>
      </c>
      <c r="C26" s="30">
        <v>0.875</v>
      </c>
      <c r="D26" s="2" t="s">
        <v>67</v>
      </c>
      <c r="E26" s="2" t="s">
        <v>146</v>
      </c>
      <c r="F26" s="2" t="s">
        <v>42</v>
      </c>
      <c r="G26" s="2" t="s">
        <v>148</v>
      </c>
      <c r="H26" s="38"/>
      <c r="I26" s="4" t="s">
        <v>42</v>
      </c>
      <c r="J26" s="38"/>
      <c r="L26" s="31" t="s">
        <v>91</v>
      </c>
      <c r="M26" s="32"/>
      <c r="N26" s="33"/>
      <c r="W26" s="2" t="s">
        <v>87</v>
      </c>
      <c r="X26" s="19">
        <v>2</v>
      </c>
      <c r="Y26" s="19" t="s">
        <v>162</v>
      </c>
      <c r="Z26" s="26" t="str">
        <f>IF(N28="","",COUNTIF($N$27:$R$28,N28))</f>
        <v/>
      </c>
      <c r="AA26" s="26" t="str">
        <f>IF(R28="","",COUNTIF($N$27:$R$28,R28))</f>
        <v/>
      </c>
      <c r="AB26" s="2"/>
      <c r="AC26" s="4"/>
      <c r="AF26" s="2" t="str">
        <f t="shared" si="0"/>
        <v>15 Italië-Zwitserland</v>
      </c>
    </row>
    <row r="27" spans="1:32" ht="15" customHeight="1" x14ac:dyDescent="0.25">
      <c r="A27" s="2">
        <v>16</v>
      </c>
      <c r="B27" s="29">
        <v>44364</v>
      </c>
      <c r="C27" s="30">
        <v>0.625</v>
      </c>
      <c r="D27" s="2" t="s">
        <v>81</v>
      </c>
      <c r="E27" s="2" t="s">
        <v>158</v>
      </c>
      <c r="F27" s="2" t="s">
        <v>42</v>
      </c>
      <c r="G27" s="2" t="s">
        <v>156</v>
      </c>
      <c r="H27" s="38"/>
      <c r="I27" s="4" t="s">
        <v>42</v>
      </c>
      <c r="J27" s="38"/>
      <c r="M27" s="2">
        <v>1</v>
      </c>
      <c r="N27" s="39"/>
      <c r="Q27" s="2">
        <v>3</v>
      </c>
      <c r="R27" s="39"/>
      <c r="W27" s="2" t="s">
        <v>87</v>
      </c>
      <c r="X27" s="19">
        <v>3</v>
      </c>
      <c r="Y27" s="19" t="s">
        <v>163</v>
      </c>
      <c r="AB27" s="2"/>
      <c r="AC27" s="4"/>
      <c r="AF27" s="2" t="str">
        <f t="shared" si="0"/>
        <v>16 Oekraïne-Macedonië</v>
      </c>
    </row>
    <row r="28" spans="1:32" ht="15" customHeight="1" x14ac:dyDescent="0.25">
      <c r="A28" s="2">
        <v>17</v>
      </c>
      <c r="B28" s="29">
        <v>44364</v>
      </c>
      <c r="C28" s="30">
        <v>0.75</v>
      </c>
      <c r="D28" s="2" t="s">
        <v>68</v>
      </c>
      <c r="E28" s="2" t="s">
        <v>149</v>
      </c>
      <c r="F28" s="2" t="s">
        <v>42</v>
      </c>
      <c r="G28" s="2" t="s">
        <v>151</v>
      </c>
      <c r="H28" s="38"/>
      <c r="I28" s="4" t="s">
        <v>42</v>
      </c>
      <c r="J28" s="38"/>
      <c r="M28" s="2">
        <v>2</v>
      </c>
      <c r="N28" s="39"/>
      <c r="Q28" s="2">
        <v>4</v>
      </c>
      <c r="R28" s="39"/>
      <c r="W28" s="2" t="s">
        <v>87</v>
      </c>
      <c r="X28" s="19">
        <v>4</v>
      </c>
      <c r="Y28" s="19" t="s">
        <v>164</v>
      </c>
      <c r="Z28" s="4">
        <v>8</v>
      </c>
      <c r="AA28" s="4">
        <v>4</v>
      </c>
      <c r="AB28" s="2"/>
      <c r="AC28" s="4"/>
      <c r="AF28" s="2" t="str">
        <f t="shared" si="0"/>
        <v>17 Denemarken-België</v>
      </c>
    </row>
    <row r="29" spans="1:32" ht="15" customHeight="1" x14ac:dyDescent="0.25">
      <c r="A29" s="2">
        <v>18</v>
      </c>
      <c r="B29" s="29">
        <v>44364</v>
      </c>
      <c r="C29" s="30">
        <v>0.875</v>
      </c>
      <c r="D29" s="2" t="s">
        <v>81</v>
      </c>
      <c r="E29" s="2" t="s">
        <v>157</v>
      </c>
      <c r="F29" s="2" t="s">
        <v>42</v>
      </c>
      <c r="G29" s="2" t="s">
        <v>155</v>
      </c>
      <c r="H29" s="38"/>
      <c r="I29" s="4" t="s">
        <v>42</v>
      </c>
      <c r="J29" s="38"/>
      <c r="R29" s="28" t="str">
        <f>IF(COUNTIF(Z25:AA26,"&gt;1")&gt;1,"Land dubbel ingevoerd!","")</f>
        <v/>
      </c>
      <c r="W29" s="2" t="s">
        <v>88</v>
      </c>
      <c r="X29" s="19">
        <v>1</v>
      </c>
      <c r="Y29" s="19" t="s">
        <v>168</v>
      </c>
      <c r="Z29" s="26" t="str">
        <f t="shared" ref="Z29:Z36" si="1">IF(N31="","",COUNTIF($N$31:$N$38,N31))</f>
        <v/>
      </c>
      <c r="AA29" s="26" t="str">
        <f>IF(R31="","",COUNTIF($R$31:$R$34,R31))</f>
        <v/>
      </c>
      <c r="AB29" s="2"/>
      <c r="AC29" s="26"/>
      <c r="AF29" s="2" t="str">
        <f t="shared" si="0"/>
        <v>18 Nederland-Oostenrijk</v>
      </c>
    </row>
    <row r="30" spans="1:32" ht="15" customHeight="1" x14ac:dyDescent="0.25">
      <c r="A30" s="2">
        <v>19</v>
      </c>
      <c r="B30" s="29">
        <v>44365</v>
      </c>
      <c r="C30" s="30">
        <v>0.625</v>
      </c>
      <c r="D30" s="2" t="s">
        <v>87</v>
      </c>
      <c r="E30" s="2" t="s">
        <v>164</v>
      </c>
      <c r="F30" s="2" t="s">
        <v>42</v>
      </c>
      <c r="G30" s="2" t="s">
        <v>162</v>
      </c>
      <c r="H30" s="38"/>
      <c r="I30" s="4" t="s">
        <v>42</v>
      </c>
      <c r="J30" s="38"/>
      <c r="L30" s="31" t="s">
        <v>92</v>
      </c>
      <c r="M30" s="32"/>
      <c r="N30" s="32"/>
      <c r="O30" s="32"/>
      <c r="P30" s="32"/>
      <c r="Q30" s="31" t="s">
        <v>93</v>
      </c>
      <c r="R30" s="32"/>
      <c r="W30" s="2" t="s">
        <v>88</v>
      </c>
      <c r="X30" s="19">
        <v>2</v>
      </c>
      <c r="Y30" s="19" t="s">
        <v>167</v>
      </c>
      <c r="Z30" s="26" t="str">
        <f t="shared" si="1"/>
        <v/>
      </c>
      <c r="AA30" s="26" t="str">
        <f>IF(R32="","",COUNTIF($R$31:$R$34,R32))</f>
        <v/>
      </c>
      <c r="AB30" s="2"/>
      <c r="AC30" s="4"/>
      <c r="AF30" s="2" t="str">
        <f t="shared" si="0"/>
        <v>19 Zweden-Slowakije</v>
      </c>
    </row>
    <row r="31" spans="1:32" ht="15" customHeight="1" x14ac:dyDescent="0.25">
      <c r="A31" s="2">
        <v>20</v>
      </c>
      <c r="B31" s="29">
        <v>44365</v>
      </c>
      <c r="C31" s="30">
        <v>0.75</v>
      </c>
      <c r="D31" s="2" t="s">
        <v>82</v>
      </c>
      <c r="E31" s="2" t="s">
        <v>154</v>
      </c>
      <c r="F31" s="2" t="s">
        <v>42</v>
      </c>
      <c r="G31" s="2" t="s">
        <v>160</v>
      </c>
      <c r="H31" s="38"/>
      <c r="I31" s="4" t="s">
        <v>42</v>
      </c>
      <c r="J31" s="38"/>
      <c r="M31" s="2">
        <v>1</v>
      </c>
      <c r="N31" s="39"/>
      <c r="Q31" s="2">
        <v>1</v>
      </c>
      <c r="R31" s="39"/>
      <c r="W31" s="2" t="s">
        <v>88</v>
      </c>
      <c r="X31" s="19">
        <v>3</v>
      </c>
      <c r="Y31" s="19" t="s">
        <v>165</v>
      </c>
      <c r="Z31" s="26" t="str">
        <f t="shared" si="1"/>
        <v/>
      </c>
      <c r="AA31" s="26" t="str">
        <f>IF(R33="","",COUNTIF($R$31:$R$34,R33))</f>
        <v/>
      </c>
      <c r="AB31" s="2"/>
      <c r="AC31" s="4"/>
      <c r="AF31" s="2" t="str">
        <f t="shared" si="0"/>
        <v>20 Kroatië-Tsjechië</v>
      </c>
    </row>
    <row r="32" spans="1:32" ht="15" customHeight="1" x14ac:dyDescent="0.25">
      <c r="A32" s="2">
        <v>21</v>
      </c>
      <c r="B32" s="29">
        <v>44365</v>
      </c>
      <c r="C32" s="30">
        <v>0.875</v>
      </c>
      <c r="D32" s="2" t="s">
        <v>82</v>
      </c>
      <c r="E32" s="2" t="s">
        <v>153</v>
      </c>
      <c r="F32" s="2" t="s">
        <v>42</v>
      </c>
      <c r="G32" s="2" t="s">
        <v>159</v>
      </c>
      <c r="H32" s="38"/>
      <c r="I32" s="4" t="s">
        <v>42</v>
      </c>
      <c r="J32" s="38"/>
      <c r="M32" s="2">
        <v>2</v>
      </c>
      <c r="N32" s="39"/>
      <c r="Q32" s="2">
        <v>2</v>
      </c>
      <c r="R32" s="39"/>
      <c r="W32" s="2" t="s">
        <v>88</v>
      </c>
      <c r="X32" s="19">
        <v>4</v>
      </c>
      <c r="Y32" s="19" t="s">
        <v>166</v>
      </c>
      <c r="Z32" s="26" t="str">
        <f t="shared" si="1"/>
        <v/>
      </c>
      <c r="AA32" s="26" t="str">
        <f>IF(R34="","",COUNTIF($R$31:$R$34,R34))</f>
        <v/>
      </c>
      <c r="AB32" s="2"/>
      <c r="AC32" s="4"/>
      <c r="AF32" s="2" t="str">
        <f t="shared" si="0"/>
        <v>21 Engeland-Schotland</v>
      </c>
    </row>
    <row r="33" spans="1:32" ht="15" customHeight="1" x14ac:dyDescent="0.25">
      <c r="A33" s="2">
        <v>22</v>
      </c>
      <c r="B33" s="29">
        <v>44366</v>
      </c>
      <c r="C33" s="30">
        <v>0.625</v>
      </c>
      <c r="D33" s="2" t="s">
        <v>88</v>
      </c>
      <c r="E33" s="2" t="s">
        <v>165</v>
      </c>
      <c r="F33" s="2" t="s">
        <v>42</v>
      </c>
      <c r="G33" s="2" t="s">
        <v>167</v>
      </c>
      <c r="H33" s="38"/>
      <c r="I33" s="4" t="s">
        <v>42</v>
      </c>
      <c r="J33" s="38"/>
      <c r="M33" s="2">
        <v>3</v>
      </c>
      <c r="N33" s="39"/>
      <c r="Q33" s="2">
        <v>3</v>
      </c>
      <c r="R33" s="39"/>
      <c r="Z33" s="26" t="str">
        <f t="shared" si="1"/>
        <v/>
      </c>
      <c r="AB33" s="2"/>
      <c r="AF33" s="2" t="str">
        <f t="shared" si="0"/>
        <v>22 Hongarije-Frankrijk</v>
      </c>
    </row>
    <row r="34" spans="1:32" ht="15" customHeight="1" x14ac:dyDescent="0.25">
      <c r="A34" s="2">
        <v>23</v>
      </c>
      <c r="B34" s="29">
        <v>44366</v>
      </c>
      <c r="C34" s="30">
        <v>0.75</v>
      </c>
      <c r="D34" s="2" t="s">
        <v>88</v>
      </c>
      <c r="E34" s="2" t="s">
        <v>166</v>
      </c>
      <c r="F34" s="2" t="s">
        <v>42</v>
      </c>
      <c r="G34" s="2" t="s">
        <v>168</v>
      </c>
      <c r="H34" s="38"/>
      <c r="I34" s="4" t="s">
        <v>42</v>
      </c>
      <c r="J34" s="38"/>
      <c r="M34" s="2">
        <v>4</v>
      </c>
      <c r="N34" s="39"/>
      <c r="Q34" s="2">
        <v>4</v>
      </c>
      <c r="R34" s="39"/>
      <c r="Z34" s="26" t="str">
        <f t="shared" si="1"/>
        <v/>
      </c>
      <c r="AB34" s="2"/>
      <c r="AF34" s="2" t="str">
        <f t="shared" si="0"/>
        <v>23 Portugal-Duitsland</v>
      </c>
    </row>
    <row r="35" spans="1:32" ht="15" customHeight="1" x14ac:dyDescent="0.25">
      <c r="A35" s="2">
        <v>24</v>
      </c>
      <c r="B35" s="29">
        <v>44366</v>
      </c>
      <c r="C35" s="30">
        <v>0.875</v>
      </c>
      <c r="D35" s="2" t="s">
        <v>87</v>
      </c>
      <c r="E35" s="2" t="s">
        <v>163</v>
      </c>
      <c r="F35" s="2" t="s">
        <v>42</v>
      </c>
      <c r="G35" s="2" t="s">
        <v>161</v>
      </c>
      <c r="H35" s="38"/>
      <c r="I35" s="4" t="s">
        <v>42</v>
      </c>
      <c r="J35" s="38"/>
      <c r="M35" s="2">
        <v>5</v>
      </c>
      <c r="N35" s="39"/>
      <c r="R35" s="28" t="str">
        <f>IF(COUNTIF(AA29:AA32,"&gt;1")&gt;1,"Land dubbel ingevoerd!","")</f>
        <v/>
      </c>
      <c r="Z35" s="26" t="str">
        <f t="shared" si="1"/>
        <v/>
      </c>
      <c r="AB35" s="2"/>
      <c r="AC35" s="26"/>
      <c r="AF35" s="2" t="str">
        <f t="shared" si="0"/>
        <v>24 Spanje-Polen</v>
      </c>
    </row>
    <row r="36" spans="1:32" ht="15" customHeight="1" x14ac:dyDescent="0.25">
      <c r="A36" s="2">
        <v>25</v>
      </c>
      <c r="B36" s="29">
        <v>44367</v>
      </c>
      <c r="C36" s="30">
        <v>0.75</v>
      </c>
      <c r="D36" s="2" t="s">
        <v>67</v>
      </c>
      <c r="E36" s="2" t="s">
        <v>148</v>
      </c>
      <c r="F36" s="2" t="s">
        <v>42</v>
      </c>
      <c r="G36" s="2" t="s">
        <v>145</v>
      </c>
      <c r="H36" s="38"/>
      <c r="I36" s="4" t="s">
        <v>42</v>
      </c>
      <c r="J36" s="38"/>
      <c r="M36" s="2">
        <v>6</v>
      </c>
      <c r="N36" s="39"/>
      <c r="Z36" s="26" t="str">
        <f t="shared" si="1"/>
        <v/>
      </c>
      <c r="AB36" s="2"/>
      <c r="AC36" s="26"/>
      <c r="AF36" s="2" t="str">
        <f t="shared" si="0"/>
        <v>25 Zwitserland-Turkije</v>
      </c>
    </row>
    <row r="37" spans="1:32" ht="15" customHeight="1" x14ac:dyDescent="0.25">
      <c r="A37" s="2">
        <v>26</v>
      </c>
      <c r="B37" s="29">
        <v>44367</v>
      </c>
      <c r="C37" s="30">
        <v>0.75</v>
      </c>
      <c r="D37" s="2" t="s">
        <v>67</v>
      </c>
      <c r="E37" s="2" t="s">
        <v>146</v>
      </c>
      <c r="F37" s="2" t="s">
        <v>42</v>
      </c>
      <c r="G37" s="2" t="s">
        <v>147</v>
      </c>
      <c r="H37" s="38"/>
      <c r="I37" s="4" t="s">
        <v>42</v>
      </c>
      <c r="J37" s="38"/>
      <c r="M37" s="2">
        <v>7</v>
      </c>
      <c r="N37" s="39"/>
      <c r="AB37" s="2"/>
      <c r="AC37" s="26"/>
      <c r="AF37" s="2" t="str">
        <f t="shared" si="0"/>
        <v>26 Italië-Wales</v>
      </c>
    </row>
    <row r="38" spans="1:32" ht="15" customHeight="1" x14ac:dyDescent="0.25">
      <c r="A38" s="2">
        <v>27</v>
      </c>
      <c r="B38" s="29">
        <v>44368</v>
      </c>
      <c r="C38" s="30">
        <v>0.75</v>
      </c>
      <c r="D38" s="2" t="s">
        <v>81</v>
      </c>
      <c r="E38" s="2" t="s">
        <v>156</v>
      </c>
      <c r="F38" s="2" t="s">
        <v>42</v>
      </c>
      <c r="G38" s="2" t="s">
        <v>157</v>
      </c>
      <c r="H38" s="38"/>
      <c r="I38" s="4" t="s">
        <v>42</v>
      </c>
      <c r="J38" s="38"/>
      <c r="M38" s="2">
        <v>8</v>
      </c>
      <c r="N38" s="39"/>
      <c r="AB38" s="2"/>
      <c r="AC38" s="26"/>
      <c r="AF38" s="2" t="str">
        <f t="shared" si="0"/>
        <v>27 Macedonië-Nederland</v>
      </c>
    </row>
    <row r="39" spans="1:32" ht="15" customHeight="1" x14ac:dyDescent="0.25">
      <c r="A39" s="2">
        <v>28</v>
      </c>
      <c r="B39" s="29">
        <v>44368</v>
      </c>
      <c r="C39" s="30">
        <v>0.75</v>
      </c>
      <c r="D39" s="2" t="s">
        <v>81</v>
      </c>
      <c r="E39" s="2" t="s">
        <v>158</v>
      </c>
      <c r="F39" s="2" t="s">
        <v>42</v>
      </c>
      <c r="G39" s="2" t="s">
        <v>155</v>
      </c>
      <c r="H39" s="38"/>
      <c r="I39" s="4" t="s">
        <v>42</v>
      </c>
      <c r="J39" s="38"/>
      <c r="N39" s="28" t="str">
        <f>IF(COUNTIF(Z29:Z36,"&gt;1")&gt;1,"Land dubbel ingevoerd!","")</f>
        <v/>
      </c>
      <c r="AB39" s="2"/>
      <c r="AF39" s="2" t="str">
        <f t="shared" si="0"/>
        <v>28 Oekraïne-Oostenrijk</v>
      </c>
    </row>
    <row r="40" spans="1:32" ht="15" customHeight="1" x14ac:dyDescent="0.25">
      <c r="A40" s="2">
        <v>29</v>
      </c>
      <c r="B40" s="29">
        <v>44368</v>
      </c>
      <c r="C40" s="30">
        <v>0.875</v>
      </c>
      <c r="D40" s="2" t="s">
        <v>68</v>
      </c>
      <c r="E40" s="2" t="s">
        <v>152</v>
      </c>
      <c r="F40" s="2" t="s">
        <v>42</v>
      </c>
      <c r="G40" s="2" t="s">
        <v>149</v>
      </c>
      <c r="H40" s="38"/>
      <c r="I40" s="4" t="s">
        <v>42</v>
      </c>
      <c r="J40" s="38"/>
      <c r="L40" s="31" t="s">
        <v>94</v>
      </c>
      <c r="M40" s="31"/>
      <c r="N40" s="31"/>
      <c r="O40" s="31"/>
      <c r="P40" s="31"/>
      <c r="Q40" s="31" t="s">
        <v>169</v>
      </c>
      <c r="R40" s="31"/>
      <c r="AB40" s="2"/>
      <c r="AF40" s="2" t="str">
        <f t="shared" si="0"/>
        <v>29 Rusland-Denemarken</v>
      </c>
    </row>
    <row r="41" spans="1:32" ht="15" customHeight="1" x14ac:dyDescent="0.25">
      <c r="A41" s="2">
        <v>30</v>
      </c>
      <c r="B41" s="29">
        <v>44368</v>
      </c>
      <c r="C41" s="30">
        <v>0.875</v>
      </c>
      <c r="D41" s="2" t="s">
        <v>68</v>
      </c>
      <c r="E41" s="2" t="s">
        <v>150</v>
      </c>
      <c r="F41" s="2" t="s">
        <v>42</v>
      </c>
      <c r="G41" s="2" t="s">
        <v>151</v>
      </c>
      <c r="H41" s="38"/>
      <c r="I41" s="4" t="s">
        <v>42</v>
      </c>
      <c r="J41" s="38"/>
      <c r="M41" s="2">
        <v>1</v>
      </c>
      <c r="N41" s="39"/>
      <c r="Q41" s="2">
        <v>1</v>
      </c>
      <c r="R41" s="39"/>
      <c r="Z41"/>
      <c r="AB41" s="2"/>
      <c r="AF41" s="2" t="str">
        <f t="shared" si="0"/>
        <v>30 Finland-België</v>
      </c>
    </row>
    <row r="42" spans="1:32" ht="15" customHeight="1" x14ac:dyDescent="0.25">
      <c r="A42" s="2">
        <v>31</v>
      </c>
      <c r="B42" s="29">
        <v>44369</v>
      </c>
      <c r="C42" s="30">
        <v>0.875</v>
      </c>
      <c r="D42" s="2" t="s">
        <v>82</v>
      </c>
      <c r="E42" s="2" t="s">
        <v>154</v>
      </c>
      <c r="F42" s="2" t="s">
        <v>42</v>
      </c>
      <c r="G42" s="2" t="s">
        <v>159</v>
      </c>
      <c r="H42" s="38"/>
      <c r="I42" s="4" t="s">
        <v>42</v>
      </c>
      <c r="J42" s="38"/>
      <c r="M42" s="2">
        <v>2</v>
      </c>
      <c r="N42" s="39"/>
      <c r="R42" s="25"/>
      <c r="Z42"/>
      <c r="AB42" s="2"/>
      <c r="AF42" s="2" t="str">
        <f t="shared" si="0"/>
        <v>31 Kroatië-Schotland</v>
      </c>
    </row>
    <row r="43" spans="1:32" ht="15" customHeight="1" x14ac:dyDescent="0.25">
      <c r="A43" s="2">
        <v>32</v>
      </c>
      <c r="B43" s="29">
        <v>44369</v>
      </c>
      <c r="C43" s="30">
        <v>0.875</v>
      </c>
      <c r="D43" s="2" t="s">
        <v>82</v>
      </c>
      <c r="E43" s="2" t="s">
        <v>160</v>
      </c>
      <c r="F43" s="2" t="s">
        <v>42</v>
      </c>
      <c r="G43" s="2" t="s">
        <v>153</v>
      </c>
      <c r="H43" s="38"/>
      <c r="I43" s="4" t="s">
        <v>42</v>
      </c>
      <c r="J43" s="38"/>
      <c r="N43" s="34" t="str">
        <f>IF(COUNTIF(Z41:Z41,"&gt;1")&gt;1,"land dubbel","")</f>
        <v/>
      </c>
      <c r="Z43"/>
      <c r="AB43" s="2"/>
      <c r="AF43" s="2" t="str">
        <f t="shared" si="0"/>
        <v>32 Tsjechië-Engeland</v>
      </c>
    </row>
    <row r="44" spans="1:32" ht="15" customHeight="1" x14ac:dyDescent="0.25">
      <c r="A44" s="2">
        <v>33</v>
      </c>
      <c r="B44" s="29">
        <v>44370</v>
      </c>
      <c r="C44" s="30">
        <v>0.75</v>
      </c>
      <c r="D44" s="2" t="s">
        <v>87</v>
      </c>
      <c r="E44" s="2" t="s">
        <v>162</v>
      </c>
      <c r="F44" s="2" t="s">
        <v>42</v>
      </c>
      <c r="G44" s="2" t="s">
        <v>163</v>
      </c>
      <c r="H44" s="38"/>
      <c r="I44" s="4" t="s">
        <v>42</v>
      </c>
      <c r="J44" s="38"/>
      <c r="L44" s="45" t="s">
        <v>26</v>
      </c>
      <c r="M44" s="45"/>
      <c r="N44" s="45"/>
      <c r="O44" s="45"/>
      <c r="P44" s="45"/>
      <c r="Q44" s="45"/>
      <c r="R44" s="45"/>
      <c r="Z44"/>
      <c r="AB44" s="2"/>
      <c r="AF44" s="2" t="str">
        <f t="shared" si="0"/>
        <v>33 Slowakije-Spanje</v>
      </c>
    </row>
    <row r="45" spans="1:32" ht="15" customHeight="1" x14ac:dyDescent="0.25">
      <c r="A45" s="2">
        <v>34</v>
      </c>
      <c r="B45" s="29">
        <v>44370</v>
      </c>
      <c r="C45" s="30">
        <v>0.75</v>
      </c>
      <c r="D45" s="2" t="s">
        <v>87</v>
      </c>
      <c r="E45" s="2" t="s">
        <v>164</v>
      </c>
      <c r="F45" s="2" t="s">
        <v>42</v>
      </c>
      <c r="G45" s="2" t="s">
        <v>161</v>
      </c>
      <c r="H45" s="38"/>
      <c r="I45" s="4" t="s">
        <v>42</v>
      </c>
      <c r="J45" s="38"/>
      <c r="L45" s="42" t="str">
        <f>IF(COUNTA(N47,N50,N53,N56)=4,"","Je hebt de extra vragen nog niet volledig ingevuld.")</f>
        <v>Je hebt de extra vragen nog niet volledig ingevuld.</v>
      </c>
      <c r="M45" s="42"/>
      <c r="N45" s="42"/>
      <c r="O45" s="42"/>
      <c r="P45" s="42"/>
      <c r="Q45" s="42"/>
      <c r="R45" s="42"/>
      <c r="Z45"/>
      <c r="AB45" s="2"/>
      <c r="AF45" s="2" t="str">
        <f t="shared" si="0"/>
        <v>34 Zweden-Polen</v>
      </c>
    </row>
    <row r="46" spans="1:32" ht="15" customHeight="1" x14ac:dyDescent="0.25">
      <c r="A46" s="2">
        <v>35</v>
      </c>
      <c r="B46" s="29">
        <v>44370</v>
      </c>
      <c r="C46" s="30">
        <v>0.875</v>
      </c>
      <c r="D46" s="2" t="s">
        <v>88</v>
      </c>
      <c r="E46" s="2" t="s">
        <v>166</v>
      </c>
      <c r="F46" s="2" t="s">
        <v>42</v>
      </c>
      <c r="G46" s="2" t="s">
        <v>167</v>
      </c>
      <c r="H46" s="38"/>
      <c r="I46" s="4" t="s">
        <v>42</v>
      </c>
      <c r="J46" s="38"/>
      <c r="L46" s="2" t="s">
        <v>95</v>
      </c>
      <c r="Z46"/>
      <c r="AB46" s="26"/>
      <c r="AF46" s="2" t="str">
        <f t="shared" si="0"/>
        <v>35 Portugal-Frankrijk</v>
      </c>
    </row>
    <row r="47" spans="1:32" ht="15" customHeight="1" x14ac:dyDescent="0.25">
      <c r="A47" s="2">
        <v>36</v>
      </c>
      <c r="B47" s="29">
        <v>44370</v>
      </c>
      <c r="C47" s="30">
        <v>0.875</v>
      </c>
      <c r="D47" s="2" t="s">
        <v>88</v>
      </c>
      <c r="E47" s="2" t="s">
        <v>168</v>
      </c>
      <c r="F47" s="2" t="s">
        <v>42</v>
      </c>
      <c r="G47" s="2" t="s">
        <v>165</v>
      </c>
      <c r="H47" s="38"/>
      <c r="I47" s="4" t="s">
        <v>42</v>
      </c>
      <c r="J47" s="38"/>
      <c r="N47" s="39"/>
      <c r="P47" s="25" t="str">
        <f>IF(N47="","Vul hier de topscorer in.","")</f>
        <v>Vul hier de topscorer in.</v>
      </c>
      <c r="Z47"/>
      <c r="AF47" s="2" t="str">
        <f t="shared" si="0"/>
        <v>36 Duitsland-Hongarije</v>
      </c>
    </row>
    <row r="48" spans="1:32" ht="15" customHeight="1" x14ac:dyDescent="0.25">
      <c r="B48" s="29"/>
      <c r="C48" s="30"/>
      <c r="H48" s="4"/>
      <c r="I48" s="4"/>
      <c r="J48" s="4"/>
      <c r="Z48"/>
    </row>
    <row r="49" spans="2:26" ht="15" customHeight="1" x14ac:dyDescent="0.25">
      <c r="B49" s="35" t="s">
        <v>96</v>
      </c>
      <c r="C49" s="35"/>
      <c r="D49" s="35"/>
      <c r="E49" s="35"/>
      <c r="L49" s="2" t="s">
        <v>97</v>
      </c>
      <c r="Z49"/>
    </row>
    <row r="50" spans="2:26" ht="15" customHeight="1" x14ac:dyDescent="0.25">
      <c r="B50" s="46" t="str">
        <f>IF(COUNTA(B51:B53)=3,"","Je hebt de jokers nog niet volledig ingevuld.")</f>
        <v>Je hebt de jokers nog niet volledig ingevuld.</v>
      </c>
      <c r="C50" s="46"/>
      <c r="D50" s="46"/>
      <c r="E50" s="46"/>
      <c r="F50" s="46"/>
      <c r="G50" s="46"/>
      <c r="H50" s="46"/>
      <c r="N50" s="38"/>
      <c r="P50" s="25" t="str">
        <f>IF(N50="","Vul hier het aantal doelpunten in.","")</f>
        <v>Vul hier het aantal doelpunten in.</v>
      </c>
      <c r="Z50"/>
    </row>
    <row r="51" spans="2:26" ht="15" customHeight="1" x14ac:dyDescent="0.25">
      <c r="B51" s="40"/>
      <c r="C51" s="36" t="e">
        <f>LEFT(B51,2)+0</f>
        <v>#VALUE!</v>
      </c>
      <c r="D51" s="2" t="str">
        <f>IF(B51="","",VLOOKUP(C51,$A$12:$J$47,4,FALSE))</f>
        <v/>
      </c>
      <c r="E51" s="2" t="str">
        <f>IF(B51="","",VLOOKUP(C51,$A$12:$J$47,5,FALSE))</f>
        <v/>
      </c>
      <c r="F51" s="2" t="str">
        <f>IF(B51="","",VLOOKUP(C51,$A$12:$J$47,6,FALSE))</f>
        <v/>
      </c>
      <c r="G51" s="2" t="str">
        <f>IF(B51="","",VLOOKUP(C51,$A$12:$J$47,7,FALSE))</f>
        <v/>
      </c>
      <c r="H51" s="37" t="str">
        <f>IF(B51="","",REPT(VLOOKUP(C51,$A$12:$J$47,8,FALSE),1))</f>
        <v/>
      </c>
      <c r="I51" s="4" t="str">
        <f>IF(B51="","",VLOOKUP(C51,$A$12:$J$47,9,FALSE))</f>
        <v/>
      </c>
      <c r="J51" s="37" t="str">
        <f>IF(B51="","",REPT(VLOOKUP(C51,$A$12:$J$47,10,FALSE),1))</f>
        <v/>
      </c>
      <c r="Z51"/>
    </row>
    <row r="52" spans="2:26" ht="15" customHeight="1" x14ac:dyDescent="0.25">
      <c r="B52" s="40"/>
      <c r="C52" s="36" t="e">
        <f>LEFT(B52,2)+0</f>
        <v>#VALUE!</v>
      </c>
      <c r="D52" s="2" t="str">
        <f>IF(B52="","",VLOOKUP(C52,$A$12:$J$47,4,FALSE))</f>
        <v/>
      </c>
      <c r="E52" s="2" t="str">
        <f>IF(B52="","",VLOOKUP(C52,$A$12:$J$47,5,FALSE))</f>
        <v/>
      </c>
      <c r="F52" s="2" t="str">
        <f>IF(B52="","",VLOOKUP(C52,$A$12:$J$47,6,FALSE))</f>
        <v/>
      </c>
      <c r="G52" s="2" t="str">
        <f>IF(B52="","",VLOOKUP(C52,$A$12:$J$47,7,FALSE))</f>
        <v/>
      </c>
      <c r="H52" s="37" t="str">
        <f>IF(B52="","",REPT(VLOOKUP(C52,$A$12:$J$47,8,FALSE),1))</f>
        <v/>
      </c>
      <c r="I52" s="4" t="str">
        <f>IF(B52="","",VLOOKUP(C52,$A$12:$J$47,9,FALSE))</f>
        <v/>
      </c>
      <c r="J52" s="37" t="str">
        <f>IF(B52="","",REPT(VLOOKUP(C52,$A$12:$J$47,10,FALSE),1))</f>
        <v/>
      </c>
      <c r="L52" s="2" t="s">
        <v>98</v>
      </c>
      <c r="Z52"/>
    </row>
    <row r="53" spans="2:26" ht="15" customHeight="1" x14ac:dyDescent="0.25">
      <c r="B53" s="40"/>
      <c r="C53" s="36" t="e">
        <f>LEFT(B53,2)+0</f>
        <v>#VALUE!</v>
      </c>
      <c r="D53" s="2" t="str">
        <f>IF(B53="","",VLOOKUP(C53,$A$12:$J$47,4,FALSE))</f>
        <v/>
      </c>
      <c r="E53" s="2" t="str">
        <f>IF(B53="","",VLOOKUP(C53,$A$12:$J$47,5,FALSE))</f>
        <v/>
      </c>
      <c r="F53" s="2" t="str">
        <f>IF(B53="","",VLOOKUP(C53,$A$12:$J$47,6,FALSE))</f>
        <v/>
      </c>
      <c r="G53" s="2" t="str">
        <f>IF(B53="","",VLOOKUP(C53,$A$12:$J$47,7,FALSE))</f>
        <v/>
      </c>
      <c r="H53" s="37" t="str">
        <f>IF(B53="","",REPT(VLOOKUP(C53,$A$12:$J$47,8,FALSE),1))</f>
        <v/>
      </c>
      <c r="I53" s="4" t="str">
        <f>IF(B53="","",VLOOKUP(C53,$A$12:$J$47,9,FALSE))</f>
        <v/>
      </c>
      <c r="J53" s="37" t="str">
        <f>IF(B53="","",REPT(VLOOKUP(C53,$A$12:$J$47,10,FALSE),1))</f>
        <v/>
      </c>
      <c r="N53" s="38"/>
      <c r="P53" s="25" t="str">
        <f>IF(N53="","Vul hier het gele kaarten in.","")</f>
        <v>Vul hier het gele kaarten in.</v>
      </c>
      <c r="Z53"/>
    </row>
    <row r="54" spans="2:26" ht="15" customHeight="1" x14ac:dyDescent="0.25">
      <c r="Z54"/>
    </row>
    <row r="55" spans="2:26" ht="15" customHeight="1" x14ac:dyDescent="0.25">
      <c r="L55" s="2" t="s">
        <v>99</v>
      </c>
      <c r="Z55"/>
    </row>
    <row r="56" spans="2:26" ht="15" customHeight="1" x14ac:dyDescent="0.25">
      <c r="N56" s="38"/>
      <c r="P56" s="25" t="str">
        <f>IF(N56="","Vul hier het gele kaarten in.","")</f>
        <v>Vul hier het gele kaarten in.</v>
      </c>
      <c r="Z56"/>
    </row>
    <row r="57" spans="2:26" ht="15" customHeight="1" x14ac:dyDescent="0.25">
      <c r="Z57"/>
    </row>
    <row r="58" spans="2:26" ht="15" customHeight="1" x14ac:dyDescent="0.25">
      <c r="Z58"/>
    </row>
    <row r="59" spans="2:26" ht="15" customHeight="1" x14ac:dyDescent="0.25">
      <c r="Z59"/>
    </row>
  </sheetData>
  <sheetProtection algorithmName="SHA-512" hashValue="G8bAXTEO5aJHqWqyPCGXZnrd8/j8C69AsOdYuOY4kghhdArXwW0s76l0EOgRpYzbPSIQDhXicNUgl+l6zDTfqA==" saltValue="iebwhgxbbYlqvQhib2aQKA==" spinCount="100000" sheet="1" objects="1" scenarios="1"/>
  <mergeCells count="16">
    <mergeCell ref="L44:R44"/>
    <mergeCell ref="L45:R45"/>
    <mergeCell ref="B50:H50"/>
    <mergeCell ref="C6:E6"/>
    <mergeCell ref="A8:J8"/>
    <mergeCell ref="B9:J9"/>
    <mergeCell ref="H10:J10"/>
    <mergeCell ref="L24:R24"/>
    <mergeCell ref="L25:R25"/>
    <mergeCell ref="C5:E5"/>
    <mergeCell ref="L5:R5"/>
    <mergeCell ref="A1:J1"/>
    <mergeCell ref="K1:S1"/>
    <mergeCell ref="C3:E3"/>
    <mergeCell ref="C4:E4"/>
    <mergeCell ref="L4:R4"/>
  </mergeCells>
  <conditionalFormatting sqref="E54:G56 E7:G8 E2:G5 F6:G6 E10:G49">
    <cfRule type="cellIs" dxfId="13" priority="14" operator="equal">
      <formula>"Nederland"</formula>
    </cfRule>
  </conditionalFormatting>
  <conditionalFormatting sqref="E52:G52">
    <cfRule type="cellIs" dxfId="12" priority="10" operator="equal">
      <formula>"Nederland"</formula>
    </cfRule>
  </conditionalFormatting>
  <conditionalFormatting sqref="H52 J52">
    <cfRule type="expression" dxfId="11" priority="11">
      <formula>$B52=""</formula>
    </cfRule>
  </conditionalFormatting>
  <conditionalFormatting sqref="E53:G53">
    <cfRule type="cellIs" dxfId="10" priority="8" operator="equal">
      <formula>"Nederland"</formula>
    </cfRule>
  </conditionalFormatting>
  <conditionalFormatting sqref="H53 J53">
    <cfRule type="expression" dxfId="9" priority="9">
      <formula>$B53=""</formula>
    </cfRule>
  </conditionalFormatting>
  <conditionalFormatting sqref="E51:G51">
    <cfRule type="cellIs" dxfId="8" priority="12" operator="equal">
      <formula>"Nederland"</formula>
    </cfRule>
  </conditionalFormatting>
  <conditionalFormatting sqref="H51 J51">
    <cfRule type="expression" dxfId="7" priority="13">
      <formula>$B51=""</formula>
    </cfRule>
  </conditionalFormatting>
  <conditionalFormatting sqref="E6">
    <cfRule type="cellIs" dxfId="6" priority="7" operator="equal">
      <formula>"Nederland"</formula>
    </cfRule>
  </conditionalFormatting>
  <conditionalFormatting sqref="B9">
    <cfRule type="cellIs" dxfId="5" priority="6" operator="equal">
      <formula>"Nederland"</formula>
    </cfRule>
  </conditionalFormatting>
  <conditionalFormatting sqref="P47">
    <cfRule type="cellIs" dxfId="4" priority="5" operator="equal">
      <formula>"Nederland"</formula>
    </cfRule>
  </conditionalFormatting>
  <conditionalFormatting sqref="P50">
    <cfRule type="cellIs" dxfId="3" priority="4" operator="equal">
      <formula>"Nederland"</formula>
    </cfRule>
  </conditionalFormatting>
  <conditionalFormatting sqref="R42">
    <cfRule type="cellIs" dxfId="2" priority="1" operator="equal">
      <formula>"Nederland"</formula>
    </cfRule>
  </conditionalFormatting>
  <conditionalFormatting sqref="P53">
    <cfRule type="cellIs" dxfId="1" priority="3" operator="equal">
      <formula>"Nederland"</formula>
    </cfRule>
  </conditionalFormatting>
  <conditionalFormatting sqref="P56">
    <cfRule type="cellIs" dxfId="0" priority="2" operator="equal">
      <formula>"Nederland"</formula>
    </cfRule>
  </conditionalFormatting>
  <dataValidations count="14">
    <dataValidation type="list" allowBlank="1" showInputMessage="1" showErrorMessage="1" errorTitle="Geen land met een 3e plek." promptTitle="Beste 4 nummers 3" prompt="Geef hieronder de de landen van de 4 beste nummers 3. Die vormen samen de met de poulewinnaars en de 2e in de poule, de laatste 16 landen._x000a_" sqref="N27:N28 R27:R28" xr:uid="{A1DC9E52-B23D-4EC1-827B-7F67D2148290}">
      <formula1>$AC$6:$AC$11</formula1>
    </dataValidation>
    <dataValidation type="list" allowBlank="1" showInputMessage="1" showErrorMessage="1" errorTitle="Fout!" error="Wel iets uit de lijst selecteren." promptTitle="Betrokkenheid bij RKTVC" prompt="Geef hier de betrokkenheid aan bij RKTVC." sqref="C6:E6" xr:uid="{BE7E9500-FE7F-4352-8B4B-C8EC01C29785}">
      <formula1>$AJ$9:$AJ$15</formula1>
    </dataValidation>
    <dataValidation type="list" allowBlank="1" showInputMessage="1" showErrorMessage="1" sqref="B51:B53" xr:uid="{ADFD6DB4-1B92-469E-A6F6-9751BF575855}">
      <formula1>$AF$12:$AF$47</formula1>
    </dataValidation>
    <dataValidation type="list" allowBlank="1" showInputMessage="1" showErrorMessage="1" errorTitle="Geen land uit de reeks." promptTitle="Voer hier de kampioen in." prompt="Voer hier de kampioen in." sqref="R41" xr:uid="{90E3CADB-393D-40C6-A256-44F6CC26C2B4}">
      <formula1>$Y$9:$Y$32</formula1>
    </dataValidation>
    <dataValidation type="list" allowBlank="1" showInputMessage="1" showErrorMessage="1" errorTitle="Geen land uit de reeks." promptTitle="Voer hier de laatste 2 landen" prompt="Voer hier de laatste 2 landen in die doorgaan naar de finale." sqref="N41:N42" xr:uid="{29DC3A31-8F90-4758-A0E3-1EF173F53BE2}">
      <formula1>$Y$9:$Y$32</formula1>
    </dataValidation>
    <dataValidation type="list" allowBlank="1" showInputMessage="1" showErrorMessage="1" errorTitle="Geen land uit de reeks." promptTitle="Voer hier de laatste 4 landen" prompt="Voer hier de laatste 4 landen in die doorgaan naar de halve finales." sqref="R31:R34" xr:uid="{C8156281-2C7A-4808-AE54-3E08F7D01F50}">
      <formula1>$Y$9:$Y$32</formula1>
    </dataValidation>
    <dataValidation type="list" allowBlank="1" showInputMessage="1" showErrorMessage="1" errorTitle="Geen land uit de reeks." promptTitle="Voer hier de laatste 8 landen" prompt="Voer hier de laatste 8 landen in die doorgaan naar de kwartfinale." sqref="N31:N38" xr:uid="{3E0B74B9-ACE9-430B-A607-4CC61895AC7B}">
      <formula1>$Y$9:$Y$32</formula1>
    </dataValidation>
    <dataValidation type="list" allowBlank="1" showInputMessage="1" showErrorMessage="1" errorTitle="Geen land uit poule E." promptTitle="Plaats in Poule E" prompt="Geef hieronder de eindstand van poule E in." sqref="N19:N22" xr:uid="{EE797AF8-2113-43ED-A07C-408A95D2760F}">
      <formula1>$Y$25:$Y$28</formula1>
    </dataValidation>
    <dataValidation type="list" allowBlank="1" showInputMessage="1" showErrorMessage="1" errorTitle="Geen land uit poule F." promptTitle="Plaats in Poule F" prompt="Geef hieronder de eindstand van poule F in." sqref="R19:R22" xr:uid="{409EBD68-BC8B-48B9-BFEC-A33F3F105209}">
      <formula1>$Y$29:$Y$32</formula1>
    </dataValidation>
    <dataValidation type="list" allowBlank="1" showInputMessage="1" showErrorMessage="1" errorTitle="Geen land uit poule A." promptTitle="Plaats in Poule A" prompt="Geef hieronder de eindstand van poule A in." sqref="N7:N10" xr:uid="{651F48BF-1078-4276-944D-E9FB2D00FF94}">
      <formula1>$Y$9:$Y$12</formula1>
    </dataValidation>
    <dataValidation type="list" allowBlank="1" showInputMessage="1" showErrorMessage="1" errorTitle="Geen land uit poule B." promptTitle="Plaats in Poule B" prompt="Geef hieronder de eindstand van poule B in." sqref="R7:R10" xr:uid="{C098C088-4EC3-48F5-BCFA-C8436F4CD3FD}">
      <formula1>$Y$13:$Y$16</formula1>
    </dataValidation>
    <dataValidation type="list" allowBlank="1" showInputMessage="1" showErrorMessage="1" errorTitle="Geen land uit poule C." promptTitle="Plaats in Poule C" prompt="Geef hieronder de eindstand van poule C in." sqref="N13:N16" xr:uid="{88545679-8F61-442F-ADC0-46445E333379}">
      <formula1>$Y$17:$Y$20</formula1>
    </dataValidation>
    <dataValidation type="list" allowBlank="1" showInputMessage="1" showErrorMessage="1" errorTitle="Geen land uit poule D." promptTitle="Plaats in Poule D" prompt="Geef hieronder de eindstand van poule D in." sqref="R13:R16" xr:uid="{E9EE81CF-704A-4AAB-AC3D-AFE10349C6B8}">
      <formula1>$Y$21:$Y$24</formula1>
    </dataValidation>
    <dataValidation type="whole" operator="greaterThanOrEqual" allowBlank="1" showErrorMessage="1" errorTitle="Getal invullen!" error="Je mag alleen maar een getal invullen in deze cel." sqref="N53 N50 N56 H12:H47 J12:J47" xr:uid="{DFF36BEB-72AF-4739-A9B4-9210CD8B0268}">
      <formula1>0</formula1>
    </dataValidation>
  </dataValidations>
  <printOptions horizontalCentered="1"/>
  <pageMargins left="0.47244094488188981" right="0.47244094488188981" top="0.74803149606299213" bottom="0.74803149606299213" header="0.31496062992125984" footer="0.31496062992125984"/>
  <pageSetup paperSize="9" scale="83" fitToWidth="0" fitToHeight="0" orientation="portrait" r:id="rId1"/>
  <headerFooter>
    <oddFooter>&amp;Rpagina &amp;P van &amp;N</oddFooter>
  </headerFooter>
  <colBreaks count="1" manualBreakCount="1">
    <brk id="10" max="5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8AFB38-0F4C-47E9-A12D-BE239EA29A48}">
  <sheetPr codeName="Blad2">
    <tabColor rgb="FFFF0000"/>
    <pageSetUpPr fitToPage="1"/>
  </sheetPr>
  <dimension ref="A1:W126"/>
  <sheetViews>
    <sheetView showGridLines="0" showRowColHeaders="0" zoomScaleNormal="100" zoomScaleSheetLayoutView="100" workbookViewId="0">
      <selection sqref="A1:Q1"/>
    </sheetView>
  </sheetViews>
  <sheetFormatPr defaultRowHeight="15" x14ac:dyDescent="0.25"/>
  <cols>
    <col min="1" max="1" width="14.7109375" style="2" customWidth="1"/>
    <col min="2" max="2" width="6" style="2" customWidth="1"/>
    <col min="3" max="4" width="5.140625" style="2" customWidth="1"/>
    <col min="5" max="5" width="6" style="2" customWidth="1"/>
    <col min="6" max="6" width="10" style="2" bestFit="1" customWidth="1"/>
    <col min="7" max="7" width="10" style="2" customWidth="1"/>
    <col min="8" max="8" width="12.42578125" style="2" customWidth="1"/>
    <col min="9" max="9" width="5.85546875" style="2" customWidth="1"/>
    <col min="10" max="10" width="14.7109375" style="2" customWidth="1"/>
    <col min="11" max="11" width="6" style="2" customWidth="1"/>
    <col min="12" max="13" width="5.140625" style="2" customWidth="1"/>
    <col min="14" max="14" width="6" style="2" customWidth="1"/>
    <col min="15" max="15" width="10" style="2" bestFit="1" customWidth="1"/>
    <col min="16" max="16" width="9" style="2" bestFit="1" customWidth="1"/>
    <col min="17" max="17" width="11.5703125" style="2" bestFit="1" customWidth="1"/>
    <col min="18" max="18" width="9.140625" style="2"/>
    <col min="19" max="21" width="0" style="2" hidden="1" customWidth="1"/>
    <col min="22" max="16384" width="9.140625" style="2"/>
  </cols>
  <sheetData>
    <row r="1" spans="1:18" ht="27" x14ac:dyDescent="0.25">
      <c r="A1" s="48" t="s">
        <v>0</v>
      </c>
      <c r="B1" s="48"/>
      <c r="C1" s="48"/>
      <c r="D1" s="48"/>
      <c r="E1" s="48"/>
      <c r="F1" s="48"/>
      <c r="G1" s="48"/>
      <c r="H1" s="48"/>
      <c r="I1" s="48"/>
      <c r="J1" s="48"/>
      <c r="K1" s="48"/>
      <c r="L1" s="48"/>
      <c r="M1" s="48"/>
      <c r="N1" s="48"/>
      <c r="O1" s="48"/>
      <c r="P1" s="48"/>
      <c r="Q1" s="48"/>
      <c r="R1" s="1"/>
    </row>
    <row r="3" spans="1:18" ht="20.25" x14ac:dyDescent="0.25">
      <c r="A3" s="49" t="s">
        <v>1</v>
      </c>
      <c r="B3" s="50"/>
      <c r="C3" s="50"/>
      <c r="D3" s="50"/>
      <c r="E3" s="50"/>
      <c r="F3" s="50"/>
      <c r="G3" s="50"/>
      <c r="H3" s="50"/>
      <c r="I3" s="50"/>
      <c r="J3" s="50"/>
      <c r="K3" s="50"/>
      <c r="L3" s="50"/>
      <c r="M3" s="50"/>
      <c r="N3" s="50"/>
      <c r="O3" s="50"/>
      <c r="P3" s="50"/>
      <c r="Q3" s="50"/>
    </row>
    <row r="4" spans="1:18" ht="15" customHeight="1" x14ac:dyDescent="0.25">
      <c r="A4" s="3" t="s">
        <v>2</v>
      </c>
      <c r="J4" s="3" t="s">
        <v>3</v>
      </c>
    </row>
    <row r="5" spans="1:18" ht="15" customHeight="1" x14ac:dyDescent="0.25">
      <c r="A5" s="47" t="s">
        <v>4</v>
      </c>
      <c r="B5" s="47"/>
      <c r="C5" s="47"/>
      <c r="D5" s="47"/>
      <c r="E5" s="47"/>
      <c r="F5" s="47"/>
      <c r="G5" s="47"/>
      <c r="J5" s="47" t="s">
        <v>5</v>
      </c>
      <c r="K5" s="47"/>
      <c r="L5" s="47"/>
      <c r="M5" s="47"/>
      <c r="N5" s="47"/>
      <c r="O5" s="47"/>
      <c r="P5" s="47"/>
    </row>
    <row r="6" spans="1:18" ht="15" customHeight="1" x14ac:dyDescent="0.25">
      <c r="A6" s="4"/>
      <c r="F6" s="5" t="s">
        <v>100</v>
      </c>
      <c r="G6" s="4">
        <v>5</v>
      </c>
      <c r="O6" s="5" t="s">
        <v>6</v>
      </c>
      <c r="P6" s="4">
        <v>5</v>
      </c>
    </row>
    <row r="7" spans="1:18" ht="15" customHeight="1" x14ac:dyDescent="0.25">
      <c r="F7" s="5" t="s">
        <v>101</v>
      </c>
      <c r="G7" s="4">
        <v>3</v>
      </c>
      <c r="O7" s="5" t="s">
        <v>7</v>
      </c>
      <c r="P7" s="4">
        <v>5</v>
      </c>
    </row>
    <row r="8" spans="1:18" ht="15" customHeight="1" x14ac:dyDescent="0.25">
      <c r="F8" s="5" t="s">
        <v>102</v>
      </c>
      <c r="G8" s="4">
        <v>2</v>
      </c>
      <c r="O8" s="5" t="s">
        <v>8</v>
      </c>
      <c r="P8" s="4">
        <v>10</v>
      </c>
    </row>
    <row r="9" spans="1:18" ht="15" customHeight="1" x14ac:dyDescent="0.25">
      <c r="F9" s="5" t="s">
        <v>103</v>
      </c>
      <c r="G9" s="6">
        <v>2</v>
      </c>
      <c r="H9" s="2" t="s">
        <v>9</v>
      </c>
      <c r="O9" s="5" t="s">
        <v>10</v>
      </c>
      <c r="P9" s="4">
        <v>15</v>
      </c>
    </row>
    <row r="10" spans="1:18" ht="15" customHeight="1" x14ac:dyDescent="0.25">
      <c r="F10" s="7" t="s">
        <v>11</v>
      </c>
      <c r="G10" s="8">
        <v>12</v>
      </c>
      <c r="O10" s="5" t="s">
        <v>12</v>
      </c>
      <c r="P10" s="4">
        <v>20</v>
      </c>
    </row>
    <row r="11" spans="1:18" ht="15" customHeight="1" x14ac:dyDescent="0.25">
      <c r="O11" s="5" t="s">
        <v>13</v>
      </c>
      <c r="P11" s="4">
        <v>25</v>
      </c>
    </row>
    <row r="12" spans="1:18" ht="15" customHeight="1" x14ac:dyDescent="0.25">
      <c r="O12" s="5"/>
      <c r="P12" s="4"/>
    </row>
    <row r="13" spans="1:18" ht="15" customHeight="1" x14ac:dyDescent="0.25">
      <c r="J13" s="2" t="s">
        <v>14</v>
      </c>
      <c r="O13" s="5"/>
      <c r="P13" s="4"/>
    </row>
    <row r="14" spans="1:18" ht="15" customHeight="1" x14ac:dyDescent="0.25">
      <c r="O14" s="5"/>
      <c r="P14" s="4"/>
    </row>
    <row r="15" spans="1:18" ht="15" customHeight="1" x14ac:dyDescent="0.25">
      <c r="A15" s="47" t="s">
        <v>15</v>
      </c>
      <c r="B15" s="47"/>
      <c r="C15" s="47"/>
      <c r="D15" s="47"/>
      <c r="E15" s="47"/>
      <c r="F15" s="47"/>
      <c r="G15" s="47"/>
      <c r="H15" s="47"/>
      <c r="J15" s="47" t="s">
        <v>16</v>
      </c>
      <c r="K15" s="47"/>
      <c r="L15" s="47"/>
      <c r="M15" s="47"/>
      <c r="N15" s="47"/>
      <c r="O15" s="47"/>
      <c r="P15" s="47"/>
      <c r="Q15" s="47"/>
    </row>
    <row r="16" spans="1:18" ht="15" customHeight="1" x14ac:dyDescent="0.25">
      <c r="A16" s="9"/>
      <c r="B16" s="4"/>
      <c r="C16" s="4"/>
      <c r="D16" s="4"/>
      <c r="E16" s="4"/>
      <c r="F16" s="4"/>
      <c r="G16" s="4"/>
    </row>
    <row r="17" spans="1:17" ht="15" customHeight="1" x14ac:dyDescent="0.25">
      <c r="A17" s="10" t="s">
        <v>104</v>
      </c>
      <c r="B17" s="4"/>
      <c r="C17" s="4"/>
      <c r="D17" s="4"/>
      <c r="E17" s="4"/>
      <c r="F17" s="4"/>
      <c r="G17" s="4"/>
      <c r="J17" s="10" t="s">
        <v>105</v>
      </c>
      <c r="K17" s="4"/>
      <c r="L17" s="4"/>
      <c r="M17" s="4"/>
      <c r="N17" s="4"/>
      <c r="O17" s="4"/>
      <c r="P17" s="4"/>
    </row>
    <row r="18" spans="1:17" ht="15" customHeight="1" x14ac:dyDescent="0.25">
      <c r="A18" s="51" t="s">
        <v>17</v>
      </c>
      <c r="B18" s="51"/>
      <c r="C18" s="51"/>
      <c r="D18" s="51"/>
      <c r="E18" s="51"/>
      <c r="F18" s="51"/>
      <c r="G18" s="51"/>
      <c r="H18" s="51"/>
      <c r="J18" s="51" t="s">
        <v>18</v>
      </c>
      <c r="K18" s="51"/>
      <c r="L18" s="51"/>
      <c r="M18" s="51"/>
      <c r="N18" s="51"/>
      <c r="O18" s="51"/>
      <c r="P18" s="51"/>
      <c r="Q18" s="51"/>
    </row>
    <row r="19" spans="1:17" x14ac:dyDescent="0.25">
      <c r="A19" s="51"/>
      <c r="B19" s="51"/>
      <c r="C19" s="51"/>
      <c r="D19" s="51"/>
      <c r="E19" s="51"/>
      <c r="F19" s="51"/>
      <c r="G19" s="51"/>
      <c r="H19" s="51"/>
      <c r="J19" s="51"/>
      <c r="K19" s="51"/>
      <c r="L19" s="51"/>
      <c r="M19" s="51"/>
      <c r="N19" s="51"/>
      <c r="O19" s="51"/>
      <c r="P19" s="51"/>
      <c r="Q19" s="51"/>
    </row>
    <row r="20" spans="1:17" ht="15" customHeight="1" x14ac:dyDescent="0.25">
      <c r="A20" s="11"/>
      <c r="B20" s="11"/>
      <c r="C20" s="11"/>
      <c r="D20" s="11"/>
      <c r="E20" s="11"/>
      <c r="F20" s="11"/>
      <c r="G20" s="11"/>
      <c r="H20" s="11"/>
    </row>
    <row r="21" spans="1:17" x14ac:dyDescent="0.25">
      <c r="B21" s="12" t="s">
        <v>19</v>
      </c>
      <c r="C21" s="13"/>
      <c r="D21" s="13"/>
      <c r="E21" s="12" t="s">
        <v>20</v>
      </c>
      <c r="F21" s="13"/>
      <c r="G21" s="12" t="s">
        <v>21</v>
      </c>
      <c r="H21" s="13"/>
      <c r="K21" s="12" t="s">
        <v>19</v>
      </c>
      <c r="L21" s="13"/>
      <c r="M21" s="13"/>
      <c r="N21" s="12" t="s">
        <v>20</v>
      </c>
      <c r="O21" s="13"/>
      <c r="P21" s="12" t="s">
        <v>21</v>
      </c>
      <c r="Q21" s="13"/>
    </row>
    <row r="22" spans="1:17" ht="15" customHeight="1" x14ac:dyDescent="0.25">
      <c r="B22" s="14">
        <v>0.4</v>
      </c>
      <c r="C22" s="52" t="s">
        <v>106</v>
      </c>
      <c r="D22" s="52"/>
      <c r="E22" s="14">
        <v>0.3</v>
      </c>
      <c r="F22" s="15" t="s">
        <v>107</v>
      </c>
      <c r="G22" s="16">
        <v>1</v>
      </c>
      <c r="H22" s="17" t="s">
        <v>108</v>
      </c>
      <c r="K22" s="14">
        <v>0.5</v>
      </c>
      <c r="L22" s="52" t="s">
        <v>106</v>
      </c>
      <c r="M22" s="52"/>
      <c r="N22" s="14">
        <v>0.25</v>
      </c>
      <c r="O22" s="15" t="s">
        <v>107</v>
      </c>
      <c r="P22" s="16">
        <v>1</v>
      </c>
      <c r="Q22" s="17" t="s">
        <v>108</v>
      </c>
    </row>
    <row r="23" spans="1:17" x14ac:dyDescent="0.25">
      <c r="B23" s="14">
        <v>0.3</v>
      </c>
      <c r="C23" s="53" t="s">
        <v>106</v>
      </c>
      <c r="D23" s="53"/>
      <c r="E23" s="14">
        <v>0.2</v>
      </c>
      <c r="F23" s="15" t="s">
        <v>107</v>
      </c>
      <c r="G23" s="16">
        <v>2</v>
      </c>
      <c r="H23" s="17" t="s">
        <v>109</v>
      </c>
      <c r="K23" s="14">
        <v>0.25</v>
      </c>
      <c r="L23" s="53" t="s">
        <v>106</v>
      </c>
      <c r="M23" s="53"/>
      <c r="N23" s="14">
        <v>0.1</v>
      </c>
      <c r="O23" s="15" t="s">
        <v>107</v>
      </c>
      <c r="P23" s="16">
        <v>2</v>
      </c>
      <c r="Q23" s="17" t="s">
        <v>109</v>
      </c>
    </row>
    <row r="24" spans="1:17" x14ac:dyDescent="0.25">
      <c r="B24" s="14">
        <v>0.2</v>
      </c>
      <c r="C24" s="53" t="s">
        <v>106</v>
      </c>
      <c r="D24" s="53"/>
      <c r="E24" s="14">
        <v>0.1</v>
      </c>
      <c r="F24" s="15" t="s">
        <v>107</v>
      </c>
      <c r="G24" s="16">
        <v>3</v>
      </c>
      <c r="H24" s="17" t="s">
        <v>109</v>
      </c>
      <c r="K24" s="14">
        <v>0.1</v>
      </c>
      <c r="L24" s="53" t="s">
        <v>106</v>
      </c>
      <c r="M24" s="53"/>
      <c r="N24" s="14">
        <v>0</v>
      </c>
      <c r="O24" s="15" t="s">
        <v>107</v>
      </c>
      <c r="P24" s="16">
        <v>3</v>
      </c>
      <c r="Q24" s="17" t="s">
        <v>109</v>
      </c>
    </row>
    <row r="25" spans="1:17" x14ac:dyDescent="0.25">
      <c r="B25" s="14">
        <v>0.1</v>
      </c>
      <c r="C25" s="53" t="s">
        <v>106</v>
      </c>
      <c r="D25" s="53"/>
      <c r="E25" s="14">
        <v>0.05</v>
      </c>
      <c r="F25" s="15" t="s">
        <v>107</v>
      </c>
      <c r="G25" s="16">
        <v>4</v>
      </c>
      <c r="H25" s="17" t="s">
        <v>109</v>
      </c>
      <c r="K25" s="14" t="s">
        <v>110</v>
      </c>
      <c r="L25" s="53" t="s">
        <v>110</v>
      </c>
      <c r="M25" s="53"/>
      <c r="N25" s="14" t="s">
        <v>110</v>
      </c>
      <c r="O25" s="15" t="s">
        <v>110</v>
      </c>
      <c r="P25" s="16" t="s">
        <v>110</v>
      </c>
      <c r="Q25" s="17" t="s">
        <v>110</v>
      </c>
    </row>
    <row r="26" spans="1:17" x14ac:dyDescent="0.25">
      <c r="B26" s="14">
        <v>0.05</v>
      </c>
      <c r="C26" s="53" t="s">
        <v>106</v>
      </c>
      <c r="D26" s="53"/>
      <c r="E26" s="14" t="s">
        <v>110</v>
      </c>
      <c r="F26" s="15" t="s">
        <v>107</v>
      </c>
      <c r="G26" s="16">
        <v>5</v>
      </c>
      <c r="H26" s="17" t="s">
        <v>109</v>
      </c>
      <c r="K26" s="14" t="s">
        <v>110</v>
      </c>
      <c r="L26" s="53" t="s">
        <v>110</v>
      </c>
      <c r="M26" s="53"/>
      <c r="N26" s="14" t="s">
        <v>110</v>
      </c>
      <c r="O26" s="15" t="s">
        <v>110</v>
      </c>
      <c r="P26" s="16" t="s">
        <v>110</v>
      </c>
      <c r="Q26" s="17" t="s">
        <v>110</v>
      </c>
    </row>
    <row r="27" spans="1:17" x14ac:dyDescent="0.25">
      <c r="C27" s="18"/>
      <c r="G27" s="4"/>
    </row>
    <row r="28" spans="1:17" x14ac:dyDescent="0.25">
      <c r="A28" s="10" t="s">
        <v>111</v>
      </c>
      <c r="B28" s="4"/>
      <c r="C28" s="4"/>
      <c r="D28" s="4"/>
      <c r="E28" s="4"/>
      <c r="F28" s="4"/>
      <c r="G28" s="4"/>
      <c r="J28" s="10" t="s">
        <v>112</v>
      </c>
      <c r="K28" s="4"/>
      <c r="L28" s="4"/>
      <c r="M28" s="4"/>
      <c r="N28" s="4"/>
      <c r="O28" s="4"/>
      <c r="P28" s="4"/>
    </row>
    <row r="29" spans="1:17" ht="15" customHeight="1" x14ac:dyDescent="0.25">
      <c r="A29" s="54" t="s">
        <v>22</v>
      </c>
      <c r="B29" s="54"/>
      <c r="C29" s="54"/>
      <c r="D29" s="54"/>
      <c r="E29" s="54"/>
      <c r="F29" s="54"/>
      <c r="G29" s="54"/>
      <c r="H29" s="54"/>
      <c r="J29" s="51" t="s">
        <v>23</v>
      </c>
      <c r="K29" s="51"/>
      <c r="L29" s="51"/>
      <c r="M29" s="51"/>
      <c r="N29" s="51"/>
      <c r="O29" s="51"/>
      <c r="P29" s="51"/>
      <c r="Q29" s="51"/>
    </row>
    <row r="30" spans="1:17" x14ac:dyDescent="0.25">
      <c r="A30" s="54"/>
      <c r="B30" s="54"/>
      <c r="C30" s="54"/>
      <c r="D30" s="54"/>
      <c r="E30" s="54"/>
      <c r="F30" s="54"/>
      <c r="G30" s="54"/>
      <c r="H30" s="54"/>
      <c r="J30" s="51"/>
      <c r="K30" s="51"/>
      <c r="L30" s="51"/>
      <c r="M30" s="51"/>
      <c r="N30" s="51"/>
      <c r="O30" s="51"/>
      <c r="P30" s="51"/>
      <c r="Q30" s="51"/>
    </row>
    <row r="31" spans="1:17" x14ac:dyDescent="0.25">
      <c r="A31" s="54"/>
      <c r="B31" s="54"/>
      <c r="C31" s="54"/>
      <c r="D31" s="54"/>
      <c r="E31" s="54"/>
      <c r="F31" s="54"/>
      <c r="G31" s="54"/>
      <c r="H31" s="54"/>
      <c r="J31" s="51"/>
      <c r="K31" s="51"/>
      <c r="L31" s="51"/>
      <c r="M31" s="51"/>
      <c r="N31" s="51"/>
      <c r="O31" s="51"/>
      <c r="P31" s="51"/>
      <c r="Q31" s="51"/>
    </row>
    <row r="33" spans="1:17" x14ac:dyDescent="0.25">
      <c r="B33" s="12" t="s">
        <v>19</v>
      </c>
      <c r="C33" s="13"/>
      <c r="D33" s="13"/>
      <c r="E33" s="12" t="s">
        <v>20</v>
      </c>
      <c r="F33" s="13"/>
      <c r="G33" s="12" t="s">
        <v>21</v>
      </c>
      <c r="H33" s="13"/>
      <c r="K33" s="12" t="s">
        <v>19</v>
      </c>
      <c r="L33" s="13"/>
      <c r="M33" s="13"/>
      <c r="N33" s="12" t="s">
        <v>20</v>
      </c>
      <c r="O33" s="13"/>
      <c r="P33" s="12" t="s">
        <v>21</v>
      </c>
      <c r="Q33" s="13"/>
    </row>
    <row r="34" spans="1:17" x14ac:dyDescent="0.25">
      <c r="B34" s="14">
        <v>0.3</v>
      </c>
      <c r="C34" s="52" t="s">
        <v>106</v>
      </c>
      <c r="D34" s="52"/>
      <c r="E34" s="18">
        <v>0.2</v>
      </c>
      <c r="F34" s="15" t="s">
        <v>107</v>
      </c>
      <c r="G34" s="16">
        <v>1</v>
      </c>
      <c r="H34" s="17" t="s">
        <v>108</v>
      </c>
      <c r="K34" s="14">
        <v>0.5</v>
      </c>
      <c r="L34" s="52" t="s">
        <v>106</v>
      </c>
      <c r="M34" s="52"/>
      <c r="N34" s="14">
        <v>0.4</v>
      </c>
      <c r="O34" s="15" t="s">
        <v>107</v>
      </c>
      <c r="P34" s="16">
        <v>1</v>
      </c>
      <c r="Q34" s="17" t="s">
        <v>108</v>
      </c>
    </row>
    <row r="35" spans="1:17" x14ac:dyDescent="0.25">
      <c r="B35" s="14">
        <v>0.2</v>
      </c>
      <c r="C35" s="53" t="s">
        <v>106</v>
      </c>
      <c r="D35" s="53"/>
      <c r="E35" s="18">
        <v>0.1</v>
      </c>
      <c r="F35" s="15" t="s">
        <v>107</v>
      </c>
      <c r="G35" s="16">
        <v>2</v>
      </c>
      <c r="H35" s="17" t="s">
        <v>109</v>
      </c>
      <c r="K35" s="14">
        <v>0.4</v>
      </c>
      <c r="L35" s="53" t="s">
        <v>106</v>
      </c>
      <c r="M35" s="53"/>
      <c r="N35" s="14">
        <v>0.3</v>
      </c>
      <c r="O35" s="15" t="s">
        <v>107</v>
      </c>
      <c r="P35" s="16">
        <v>2</v>
      </c>
      <c r="Q35" s="17" t="s">
        <v>109</v>
      </c>
    </row>
    <row r="36" spans="1:17" x14ac:dyDescent="0.25">
      <c r="B36" s="14">
        <v>0.1</v>
      </c>
      <c r="C36" s="53" t="s">
        <v>106</v>
      </c>
      <c r="D36" s="53"/>
      <c r="E36" s="18">
        <v>0.05</v>
      </c>
      <c r="F36" s="15" t="s">
        <v>107</v>
      </c>
      <c r="G36" s="16">
        <v>3</v>
      </c>
      <c r="H36" s="17" t="s">
        <v>109</v>
      </c>
      <c r="K36" s="14">
        <v>0.3</v>
      </c>
      <c r="L36" s="53" t="s">
        <v>106</v>
      </c>
      <c r="M36" s="53"/>
      <c r="N36" s="14">
        <v>0.2</v>
      </c>
      <c r="O36" s="15" t="s">
        <v>107</v>
      </c>
      <c r="P36" s="16">
        <v>3</v>
      </c>
      <c r="Q36" s="17" t="s">
        <v>109</v>
      </c>
    </row>
    <row r="37" spans="1:17" x14ac:dyDescent="0.25">
      <c r="B37" s="14">
        <v>0.05</v>
      </c>
      <c r="C37" s="53" t="s">
        <v>106</v>
      </c>
      <c r="D37" s="53"/>
      <c r="E37" s="14">
        <v>2.5000000000000001E-2</v>
      </c>
      <c r="F37" s="15" t="s">
        <v>107</v>
      </c>
      <c r="G37" s="16">
        <v>4</v>
      </c>
      <c r="H37" s="17" t="s">
        <v>109</v>
      </c>
      <c r="K37" s="14">
        <v>0.2</v>
      </c>
      <c r="L37" s="53" t="s">
        <v>106</v>
      </c>
      <c r="M37" s="53"/>
      <c r="N37" s="14">
        <v>0.1</v>
      </c>
      <c r="O37" s="15" t="s">
        <v>107</v>
      </c>
      <c r="P37" s="16">
        <v>4</v>
      </c>
      <c r="Q37" s="17" t="s">
        <v>109</v>
      </c>
    </row>
    <row r="38" spans="1:17" x14ac:dyDescent="0.25">
      <c r="B38" s="14">
        <v>2.5000000000000001E-2</v>
      </c>
      <c r="C38" s="53" t="s">
        <v>106</v>
      </c>
      <c r="D38" s="53"/>
      <c r="E38" s="18" t="s">
        <v>110</v>
      </c>
      <c r="F38" s="15" t="s">
        <v>107</v>
      </c>
      <c r="G38" s="16">
        <v>5</v>
      </c>
      <c r="H38" s="17" t="s">
        <v>109</v>
      </c>
      <c r="K38" s="14">
        <v>0.1</v>
      </c>
      <c r="L38" s="53" t="s">
        <v>106</v>
      </c>
      <c r="M38" s="53"/>
      <c r="N38" s="14" t="s">
        <v>110</v>
      </c>
      <c r="O38" s="15" t="s">
        <v>107</v>
      </c>
      <c r="P38" s="16">
        <v>5</v>
      </c>
      <c r="Q38" s="17" t="s">
        <v>109</v>
      </c>
    </row>
    <row r="39" spans="1:17" x14ac:dyDescent="0.25">
      <c r="F39" s="5"/>
      <c r="G39" s="4"/>
    </row>
    <row r="40" spans="1:17" ht="15" customHeight="1" x14ac:dyDescent="0.25">
      <c r="A40" s="2" t="s">
        <v>24</v>
      </c>
      <c r="O40" s="5"/>
      <c r="P40" s="4"/>
    </row>
    <row r="41" spans="1:17" ht="15" customHeight="1" x14ac:dyDescent="0.25">
      <c r="O41" s="5"/>
      <c r="P41" s="4"/>
    </row>
    <row r="42" spans="1:17" ht="15" customHeight="1" x14ac:dyDescent="0.25">
      <c r="A42" s="3" t="s">
        <v>25</v>
      </c>
      <c r="J42" s="3"/>
    </row>
    <row r="43" spans="1:17" x14ac:dyDescent="0.25">
      <c r="A43" s="2" t="s">
        <v>113</v>
      </c>
      <c r="F43" s="5"/>
      <c r="G43" s="4"/>
    </row>
    <row r="44" spans="1:17" x14ac:dyDescent="0.25">
      <c r="F44" s="5"/>
      <c r="G44" s="4"/>
    </row>
    <row r="45" spans="1:17" ht="15" customHeight="1" x14ac:dyDescent="0.25">
      <c r="A45" s="3" t="s">
        <v>26</v>
      </c>
      <c r="J45" s="3"/>
    </row>
    <row r="46" spans="1:17" x14ac:dyDescent="0.25">
      <c r="A46" s="47" t="s">
        <v>27</v>
      </c>
      <c r="B46" s="47"/>
      <c r="C46" s="47"/>
      <c r="D46" s="47"/>
      <c r="E46" s="47"/>
      <c r="F46" s="47"/>
      <c r="G46" s="47"/>
      <c r="H46" s="47"/>
      <c r="I46" s="47"/>
      <c r="J46" s="47"/>
      <c r="K46" s="47"/>
      <c r="L46" s="47"/>
      <c r="M46" s="47"/>
      <c r="N46" s="47"/>
      <c r="O46" s="47"/>
      <c r="P46" s="47"/>
      <c r="Q46" s="47"/>
    </row>
    <row r="47" spans="1:17" ht="15" customHeight="1" x14ac:dyDescent="0.25">
      <c r="A47" s="55" t="s">
        <v>114</v>
      </c>
      <c r="B47" s="55"/>
      <c r="C47" s="55"/>
      <c r="D47" s="55"/>
      <c r="E47" s="55"/>
      <c r="F47" s="55"/>
      <c r="G47" s="55"/>
      <c r="H47" s="55"/>
      <c r="I47" s="55"/>
      <c r="J47" s="55"/>
      <c r="K47" s="55"/>
      <c r="L47" s="55"/>
      <c r="M47" s="55"/>
      <c r="N47" s="55"/>
      <c r="O47" s="55"/>
      <c r="P47" s="55"/>
      <c r="Q47" s="55"/>
    </row>
    <row r="48" spans="1:17" x14ac:dyDescent="0.25">
      <c r="A48" s="54"/>
      <c r="B48" s="54"/>
      <c r="C48" s="54"/>
      <c r="D48" s="54"/>
      <c r="E48" s="54"/>
      <c r="F48" s="54"/>
      <c r="G48" s="54"/>
      <c r="H48" s="54"/>
      <c r="I48" s="54"/>
      <c r="J48" s="54"/>
      <c r="K48" s="54"/>
      <c r="L48" s="54"/>
      <c r="M48" s="54"/>
      <c r="N48" s="54"/>
      <c r="O48" s="54"/>
      <c r="P48" s="54"/>
      <c r="Q48" s="54"/>
    </row>
    <row r="50" spans="1:23" x14ac:dyDescent="0.25">
      <c r="G50" s="5" t="s">
        <v>28</v>
      </c>
      <c r="H50" s="4">
        <v>10</v>
      </c>
      <c r="N50" s="5" t="s">
        <v>29</v>
      </c>
      <c r="O50" s="4">
        <v>50</v>
      </c>
    </row>
    <row r="51" spans="1:23" x14ac:dyDescent="0.25">
      <c r="N51" s="5" t="s">
        <v>30</v>
      </c>
      <c r="O51" s="4">
        <v>2</v>
      </c>
      <c r="P51" s="4"/>
    </row>
    <row r="52" spans="1:23" x14ac:dyDescent="0.25">
      <c r="P52" s="4"/>
    </row>
    <row r="53" spans="1:23" x14ac:dyDescent="0.25">
      <c r="G53" s="5" t="s">
        <v>31</v>
      </c>
      <c r="H53" s="4">
        <v>50</v>
      </c>
      <c r="N53" s="5" t="s">
        <v>32</v>
      </c>
      <c r="O53" s="4">
        <v>50</v>
      </c>
      <c r="P53" s="4"/>
    </row>
    <row r="54" spans="1:23" x14ac:dyDescent="0.25">
      <c r="G54" s="5" t="s">
        <v>33</v>
      </c>
      <c r="H54" s="4">
        <v>1</v>
      </c>
      <c r="N54" s="5" t="s">
        <v>34</v>
      </c>
      <c r="O54" s="4">
        <v>4</v>
      </c>
      <c r="P54" s="4"/>
    </row>
    <row r="55" spans="1:23" x14ac:dyDescent="0.25">
      <c r="O55" s="5"/>
      <c r="P55" s="4"/>
    </row>
    <row r="56" spans="1:23" ht="27" x14ac:dyDescent="0.25">
      <c r="A56" s="48" t="s">
        <v>0</v>
      </c>
      <c r="B56" s="48"/>
      <c r="C56" s="48"/>
      <c r="D56" s="48"/>
      <c r="E56" s="48"/>
      <c r="F56" s="48"/>
      <c r="G56" s="48"/>
      <c r="H56" s="48"/>
      <c r="I56" s="48"/>
      <c r="J56" s="48"/>
      <c r="K56" s="48"/>
      <c r="L56" s="48"/>
      <c r="M56" s="48"/>
      <c r="N56" s="48"/>
      <c r="O56" s="48"/>
      <c r="P56" s="48"/>
      <c r="Q56" s="48"/>
      <c r="R56" s="1"/>
    </row>
    <row r="58" spans="1:23" ht="20.25" x14ac:dyDescent="0.25">
      <c r="A58" s="49" t="s">
        <v>35</v>
      </c>
      <c r="B58" s="49"/>
      <c r="C58" s="49"/>
      <c r="D58" s="49"/>
      <c r="E58" s="49"/>
      <c r="F58" s="49"/>
      <c r="G58" s="49"/>
      <c r="H58" s="49"/>
      <c r="I58" s="49"/>
      <c r="J58" s="49"/>
      <c r="K58" s="49"/>
      <c r="L58" s="49"/>
      <c r="M58" s="49"/>
      <c r="N58" s="49"/>
      <c r="O58" s="49"/>
      <c r="P58" s="49"/>
      <c r="Q58" s="49"/>
      <c r="W58" s="7"/>
    </row>
    <row r="59" spans="1:23" ht="16.5" x14ac:dyDescent="0.25">
      <c r="A59" s="3" t="s">
        <v>2</v>
      </c>
    </row>
    <row r="60" spans="1:23" ht="74.25" customHeight="1" x14ac:dyDescent="0.25">
      <c r="A60" s="56" t="s">
        <v>115</v>
      </c>
      <c r="B60" s="56"/>
      <c r="C60" s="56"/>
      <c r="D60" s="56"/>
      <c r="E60" s="56"/>
      <c r="F60" s="56"/>
      <c r="G60" s="56"/>
      <c r="H60" s="56"/>
      <c r="I60" s="56"/>
      <c r="J60" s="56"/>
      <c r="K60" s="56"/>
      <c r="L60" s="56"/>
      <c r="M60" s="56"/>
      <c r="N60" s="56"/>
      <c r="O60" s="56"/>
      <c r="P60" s="56"/>
      <c r="Q60" s="56"/>
    </row>
    <row r="61" spans="1:23" x14ac:dyDescent="0.25">
      <c r="A61" s="19"/>
    </row>
    <row r="62" spans="1:23" ht="16.5" x14ac:dyDescent="0.25">
      <c r="A62" s="3" t="s">
        <v>36</v>
      </c>
    </row>
    <row r="63" spans="1:23" ht="225" customHeight="1" x14ac:dyDescent="0.25">
      <c r="A63" s="54" t="s">
        <v>116</v>
      </c>
      <c r="B63" s="54"/>
      <c r="C63" s="54"/>
      <c r="D63" s="54"/>
      <c r="E63" s="54"/>
      <c r="F63" s="54"/>
      <c r="G63" s="54"/>
      <c r="H63" s="54"/>
      <c r="I63" s="54"/>
      <c r="J63" s="54"/>
      <c r="K63" s="54"/>
      <c r="L63" s="54"/>
      <c r="M63" s="54"/>
      <c r="N63" s="54"/>
      <c r="O63" s="54"/>
      <c r="P63" s="54"/>
      <c r="Q63" s="54"/>
    </row>
    <row r="64" spans="1:23" x14ac:dyDescent="0.25">
      <c r="A64" s="19"/>
    </row>
    <row r="65" spans="1:21" ht="16.5" x14ac:dyDescent="0.25">
      <c r="A65" s="3" t="s">
        <v>37</v>
      </c>
    </row>
    <row r="66" spans="1:21" ht="15" customHeight="1" x14ac:dyDescent="0.25">
      <c r="A66" s="57" t="s">
        <v>38</v>
      </c>
      <c r="B66" s="57"/>
      <c r="C66" s="57"/>
      <c r="D66" s="57"/>
      <c r="E66" s="57"/>
      <c r="F66" s="57"/>
      <c r="G66" s="57"/>
      <c r="H66" s="57"/>
      <c r="J66" s="57" t="s">
        <v>38</v>
      </c>
      <c r="K66" s="57"/>
      <c r="L66" s="57"/>
      <c r="M66" s="57"/>
      <c r="N66" s="57"/>
      <c r="O66" s="57"/>
      <c r="P66" s="57"/>
      <c r="Q66" s="57"/>
    </row>
    <row r="67" spans="1:21" ht="15" customHeight="1" x14ac:dyDescent="0.25">
      <c r="A67" s="58" t="s">
        <v>117</v>
      </c>
      <c r="B67" s="51"/>
      <c r="C67" s="51"/>
      <c r="D67" s="51"/>
      <c r="E67" s="51"/>
      <c r="F67" s="51"/>
      <c r="G67" s="51"/>
      <c r="H67" s="51"/>
      <c r="J67" s="58" t="s">
        <v>118</v>
      </c>
      <c r="K67" s="51"/>
      <c r="L67" s="51"/>
      <c r="M67" s="51"/>
      <c r="N67" s="51"/>
      <c r="O67" s="51"/>
      <c r="P67" s="51"/>
      <c r="Q67" s="51"/>
      <c r="S67" s="20">
        <v>0.4</v>
      </c>
      <c r="T67" s="2">
        <v>39</v>
      </c>
      <c r="U67" s="2" t="s">
        <v>39</v>
      </c>
    </row>
    <row r="68" spans="1:21" ht="15" customHeight="1" x14ac:dyDescent="0.25">
      <c r="A68" s="58" t="s">
        <v>119</v>
      </c>
      <c r="B68" s="51"/>
      <c r="C68" s="51"/>
      <c r="D68" s="51"/>
      <c r="E68" s="51"/>
      <c r="F68" s="51"/>
      <c r="G68" s="51"/>
      <c r="H68" s="51"/>
      <c r="J68" s="58" t="s">
        <v>120</v>
      </c>
      <c r="K68" s="51"/>
      <c r="L68" s="51"/>
      <c r="M68" s="51"/>
      <c r="N68" s="51"/>
      <c r="O68" s="51"/>
      <c r="P68" s="51"/>
      <c r="Q68" s="51"/>
      <c r="S68" s="20">
        <v>0.3</v>
      </c>
      <c r="T68" s="2">
        <v>9</v>
      </c>
      <c r="U68" s="2" t="s">
        <v>39</v>
      </c>
    </row>
    <row r="69" spans="1:21" x14ac:dyDescent="0.25">
      <c r="A69" s="21" t="s">
        <v>40</v>
      </c>
      <c r="B69" s="21" t="s">
        <v>121</v>
      </c>
      <c r="C69" s="21" t="s">
        <v>122</v>
      </c>
      <c r="D69" s="21" t="s">
        <v>123</v>
      </c>
      <c r="E69" s="21" t="s">
        <v>124</v>
      </c>
      <c r="F69" s="21" t="s">
        <v>125</v>
      </c>
      <c r="G69" s="21" t="s">
        <v>126</v>
      </c>
      <c r="H69" s="21" t="s">
        <v>127</v>
      </c>
      <c r="J69" s="21" t="s">
        <v>40</v>
      </c>
      <c r="K69" s="21" t="s">
        <v>121</v>
      </c>
      <c r="L69" s="21" t="s">
        <v>122</v>
      </c>
      <c r="M69" s="21" t="s">
        <v>123</v>
      </c>
      <c r="N69" s="21" t="s">
        <v>124</v>
      </c>
      <c r="O69" s="21" t="s">
        <v>125</v>
      </c>
      <c r="P69" s="21" t="s">
        <v>126</v>
      </c>
      <c r="Q69" s="21" t="s">
        <v>127</v>
      </c>
    </row>
    <row r="70" spans="1:21" x14ac:dyDescent="0.25">
      <c r="A70" s="22" t="s">
        <v>41</v>
      </c>
      <c r="B70" s="23">
        <v>5</v>
      </c>
      <c r="C70" s="23">
        <v>3</v>
      </c>
      <c r="D70" s="23">
        <v>2</v>
      </c>
      <c r="E70" s="23">
        <v>2</v>
      </c>
      <c r="F70" s="23" t="s">
        <v>42</v>
      </c>
      <c r="G70" s="23" t="s">
        <v>42</v>
      </c>
      <c r="H70" s="21">
        <v>12</v>
      </c>
      <c r="J70" s="22" t="s">
        <v>41</v>
      </c>
      <c r="K70" s="23">
        <v>5</v>
      </c>
      <c r="L70" s="23">
        <v>3</v>
      </c>
      <c r="M70" s="23">
        <v>2</v>
      </c>
      <c r="N70" s="23">
        <v>2</v>
      </c>
      <c r="O70" s="23">
        <v>1</v>
      </c>
      <c r="P70" s="23">
        <v>3</v>
      </c>
      <c r="Q70" s="21">
        <v>16</v>
      </c>
    </row>
    <row r="71" spans="1:21" x14ac:dyDescent="0.25">
      <c r="A71" s="23" t="s">
        <v>43</v>
      </c>
      <c r="B71" s="23">
        <v>5</v>
      </c>
      <c r="C71" s="23">
        <v>3</v>
      </c>
      <c r="D71" s="23" t="s">
        <v>42</v>
      </c>
      <c r="E71" s="23" t="s">
        <v>42</v>
      </c>
      <c r="F71" s="23" t="s">
        <v>42</v>
      </c>
      <c r="G71" s="23" t="s">
        <v>42</v>
      </c>
      <c r="H71" s="21">
        <v>8</v>
      </c>
      <c r="J71" s="23" t="s">
        <v>43</v>
      </c>
      <c r="K71" s="23">
        <v>5</v>
      </c>
      <c r="L71" s="23">
        <v>3</v>
      </c>
      <c r="M71" s="23" t="s">
        <v>42</v>
      </c>
      <c r="N71" s="23" t="s">
        <v>42</v>
      </c>
      <c r="O71" s="23">
        <v>1</v>
      </c>
      <c r="P71" s="23" t="s">
        <v>42</v>
      </c>
      <c r="Q71" s="21">
        <v>9</v>
      </c>
    </row>
    <row r="72" spans="1:21" x14ac:dyDescent="0.25">
      <c r="A72" s="23" t="s">
        <v>44</v>
      </c>
      <c r="B72" s="23">
        <v>5</v>
      </c>
      <c r="C72" s="23" t="s">
        <v>42</v>
      </c>
      <c r="D72" s="23">
        <v>2</v>
      </c>
      <c r="E72" s="23" t="s">
        <v>42</v>
      </c>
      <c r="F72" s="23" t="s">
        <v>42</v>
      </c>
      <c r="G72" s="23" t="s">
        <v>42</v>
      </c>
      <c r="H72" s="21">
        <v>7</v>
      </c>
      <c r="J72" s="23" t="s">
        <v>44</v>
      </c>
      <c r="K72" s="23">
        <v>5</v>
      </c>
      <c r="L72" s="23" t="s">
        <v>42</v>
      </c>
      <c r="M72" s="23">
        <v>2</v>
      </c>
      <c r="N72" s="23" t="s">
        <v>42</v>
      </c>
      <c r="O72" s="23">
        <v>1</v>
      </c>
      <c r="P72" s="23" t="s">
        <v>42</v>
      </c>
      <c r="Q72" s="21">
        <v>8</v>
      </c>
    </row>
    <row r="73" spans="1:21" x14ac:dyDescent="0.25">
      <c r="A73" s="22" t="s">
        <v>45</v>
      </c>
      <c r="B73" s="23">
        <v>5</v>
      </c>
      <c r="C73" s="23" t="s">
        <v>42</v>
      </c>
      <c r="D73" s="23" t="s">
        <v>42</v>
      </c>
      <c r="E73" s="23">
        <v>2</v>
      </c>
      <c r="F73" s="23" t="s">
        <v>42</v>
      </c>
      <c r="G73" s="23" t="s">
        <v>42</v>
      </c>
      <c r="H73" s="21">
        <v>7</v>
      </c>
      <c r="J73" s="22" t="s">
        <v>45</v>
      </c>
      <c r="K73" s="23">
        <v>5</v>
      </c>
      <c r="L73" s="23" t="s">
        <v>42</v>
      </c>
      <c r="M73" s="23" t="s">
        <v>42</v>
      </c>
      <c r="N73" s="23">
        <v>2</v>
      </c>
      <c r="O73" s="23">
        <v>1</v>
      </c>
      <c r="P73" s="23" t="s">
        <v>42</v>
      </c>
      <c r="Q73" s="21">
        <v>8</v>
      </c>
    </row>
    <row r="74" spans="1:21" x14ac:dyDescent="0.25">
      <c r="A74" s="23" t="s">
        <v>46</v>
      </c>
      <c r="B74" s="23">
        <v>5</v>
      </c>
      <c r="C74" s="23" t="s">
        <v>42</v>
      </c>
      <c r="D74" s="23" t="s">
        <v>42</v>
      </c>
      <c r="E74" s="23" t="s">
        <v>42</v>
      </c>
      <c r="F74" s="23" t="s">
        <v>42</v>
      </c>
      <c r="G74" s="23" t="s">
        <v>42</v>
      </c>
      <c r="H74" s="21">
        <v>5</v>
      </c>
      <c r="J74" s="23" t="s">
        <v>46</v>
      </c>
      <c r="K74" s="23">
        <v>5</v>
      </c>
      <c r="L74" s="23" t="s">
        <v>42</v>
      </c>
      <c r="M74" s="23" t="s">
        <v>42</v>
      </c>
      <c r="N74" s="23" t="s">
        <v>42</v>
      </c>
      <c r="O74" s="23">
        <v>1</v>
      </c>
      <c r="P74" s="23" t="s">
        <v>42</v>
      </c>
      <c r="Q74" s="21">
        <v>6</v>
      </c>
    </row>
    <row r="75" spans="1:21" x14ac:dyDescent="0.25">
      <c r="A75" s="23" t="s">
        <v>47</v>
      </c>
      <c r="B75" s="23" t="s">
        <v>42</v>
      </c>
      <c r="C75" s="23" t="s">
        <v>42</v>
      </c>
      <c r="D75" s="23" t="s">
        <v>42</v>
      </c>
      <c r="E75" s="23">
        <v>2</v>
      </c>
      <c r="F75" s="23" t="s">
        <v>42</v>
      </c>
      <c r="G75" s="23" t="s">
        <v>42</v>
      </c>
      <c r="H75" s="21">
        <v>2</v>
      </c>
      <c r="J75" s="23" t="s">
        <v>47</v>
      </c>
      <c r="K75" s="23" t="s">
        <v>42</v>
      </c>
      <c r="L75" s="23" t="s">
        <v>42</v>
      </c>
      <c r="M75" s="23" t="s">
        <v>42</v>
      </c>
      <c r="N75" s="23">
        <v>2</v>
      </c>
      <c r="O75" s="23" t="s">
        <v>42</v>
      </c>
      <c r="P75" s="23" t="s">
        <v>42</v>
      </c>
      <c r="Q75" s="21">
        <v>2</v>
      </c>
    </row>
    <row r="76" spans="1:21" x14ac:dyDescent="0.25">
      <c r="A76" s="23" t="s">
        <v>48</v>
      </c>
      <c r="B76" s="23" t="s">
        <v>42</v>
      </c>
      <c r="C76" s="23" t="s">
        <v>42</v>
      </c>
      <c r="D76" s="23" t="s">
        <v>42</v>
      </c>
      <c r="E76" s="23" t="s">
        <v>42</v>
      </c>
      <c r="F76" s="23" t="s">
        <v>42</v>
      </c>
      <c r="G76" s="23" t="s">
        <v>42</v>
      </c>
      <c r="H76" s="21">
        <v>0</v>
      </c>
      <c r="J76" s="23" t="s">
        <v>48</v>
      </c>
      <c r="K76" s="23" t="s">
        <v>42</v>
      </c>
      <c r="L76" s="23" t="s">
        <v>42</v>
      </c>
      <c r="M76" s="23" t="s">
        <v>42</v>
      </c>
      <c r="N76" s="23" t="s">
        <v>42</v>
      </c>
      <c r="O76" s="23" t="s">
        <v>42</v>
      </c>
      <c r="P76" s="23" t="s">
        <v>42</v>
      </c>
      <c r="Q76" s="21">
        <v>0</v>
      </c>
    </row>
    <row r="77" spans="1:21" ht="16.5" x14ac:dyDescent="0.25">
      <c r="A77" s="3"/>
    </row>
    <row r="78" spans="1:21" ht="15" customHeight="1" x14ac:dyDescent="0.25">
      <c r="A78" s="57" t="s">
        <v>38</v>
      </c>
      <c r="B78" s="57"/>
      <c r="C78" s="57"/>
      <c r="D78" s="57"/>
      <c r="E78" s="57"/>
      <c r="F78" s="57"/>
      <c r="G78" s="57"/>
      <c r="H78" s="57"/>
      <c r="J78" s="57" t="s">
        <v>38</v>
      </c>
      <c r="K78" s="57"/>
      <c r="L78" s="57"/>
      <c r="M78" s="57"/>
      <c r="N78" s="57"/>
      <c r="O78" s="57"/>
      <c r="P78" s="57"/>
      <c r="Q78" s="57"/>
    </row>
    <row r="79" spans="1:21" ht="15" customHeight="1" x14ac:dyDescent="0.25">
      <c r="A79" s="58" t="s">
        <v>128</v>
      </c>
      <c r="B79" s="51"/>
      <c r="C79" s="51"/>
      <c r="D79" s="51"/>
      <c r="E79" s="51"/>
      <c r="F79" s="51"/>
      <c r="G79" s="51"/>
      <c r="H79" s="51"/>
      <c r="J79" s="58" t="s">
        <v>129</v>
      </c>
      <c r="K79" s="51"/>
      <c r="L79" s="51"/>
      <c r="M79" s="51"/>
      <c r="N79" s="51"/>
      <c r="O79" s="51"/>
      <c r="P79" s="51"/>
      <c r="Q79" s="51"/>
      <c r="S79" s="2">
        <v>26</v>
      </c>
      <c r="T79" s="2">
        <v>19</v>
      </c>
      <c r="U79" s="2" t="s">
        <v>39</v>
      </c>
    </row>
    <row r="80" spans="1:21" ht="15" customHeight="1" x14ac:dyDescent="0.25">
      <c r="A80" s="58" t="s">
        <v>130</v>
      </c>
      <c r="B80" s="51"/>
      <c r="C80" s="51"/>
      <c r="D80" s="51"/>
      <c r="E80" s="51"/>
      <c r="F80" s="51"/>
      <c r="G80" s="51"/>
      <c r="H80" s="51"/>
      <c r="J80" s="58" t="s">
        <v>131</v>
      </c>
      <c r="K80" s="51"/>
      <c r="L80" s="51"/>
      <c r="M80" s="51"/>
      <c r="N80" s="51"/>
      <c r="O80" s="51"/>
      <c r="P80" s="51"/>
      <c r="Q80" s="51"/>
      <c r="S80" s="2">
        <v>15</v>
      </c>
      <c r="T80" s="2">
        <v>4</v>
      </c>
      <c r="U80" s="2" t="s">
        <v>39</v>
      </c>
    </row>
    <row r="81" spans="1:17" x14ac:dyDescent="0.25">
      <c r="A81" s="21" t="s">
        <v>40</v>
      </c>
      <c r="B81" s="21" t="s">
        <v>121</v>
      </c>
      <c r="C81" s="21" t="s">
        <v>122</v>
      </c>
      <c r="D81" s="21" t="s">
        <v>123</v>
      </c>
      <c r="E81" s="21" t="s">
        <v>124</v>
      </c>
      <c r="F81" s="21" t="s">
        <v>125</v>
      </c>
      <c r="G81" s="21" t="s">
        <v>126</v>
      </c>
      <c r="H81" s="21" t="s">
        <v>127</v>
      </c>
      <c r="J81" s="21" t="s">
        <v>40</v>
      </c>
      <c r="K81" s="21" t="s">
        <v>121</v>
      </c>
      <c r="L81" s="21" t="s">
        <v>122</v>
      </c>
      <c r="M81" s="21" t="s">
        <v>123</v>
      </c>
      <c r="N81" s="21" t="s">
        <v>124</v>
      </c>
      <c r="O81" s="21" t="s">
        <v>125</v>
      </c>
      <c r="P81" s="21" t="s">
        <v>126</v>
      </c>
      <c r="Q81" s="21" t="s">
        <v>127</v>
      </c>
    </row>
    <row r="82" spans="1:17" x14ac:dyDescent="0.25">
      <c r="A82" s="22" t="s">
        <v>41</v>
      </c>
      <c r="B82" s="23">
        <v>5</v>
      </c>
      <c r="C82" s="23">
        <v>3</v>
      </c>
      <c r="D82" s="23">
        <v>2</v>
      </c>
      <c r="E82" s="23">
        <v>2</v>
      </c>
      <c r="F82" s="23">
        <v>2</v>
      </c>
      <c r="G82" s="23">
        <v>2</v>
      </c>
      <c r="H82" s="21">
        <v>16</v>
      </c>
      <c r="J82" s="22" t="s">
        <v>41</v>
      </c>
      <c r="K82" s="23">
        <v>5</v>
      </c>
      <c r="L82" s="23">
        <v>3</v>
      </c>
      <c r="M82" s="23">
        <v>2</v>
      </c>
      <c r="N82" s="23">
        <v>2</v>
      </c>
      <c r="O82" s="23">
        <v>3</v>
      </c>
      <c r="P82" s="23">
        <v>4</v>
      </c>
      <c r="Q82" s="21">
        <v>19</v>
      </c>
    </row>
    <row r="83" spans="1:17" x14ac:dyDescent="0.25">
      <c r="A83" s="23" t="s">
        <v>43</v>
      </c>
      <c r="B83" s="23">
        <v>5</v>
      </c>
      <c r="C83" s="23">
        <v>3</v>
      </c>
      <c r="D83" s="23" t="s">
        <v>42</v>
      </c>
      <c r="E83" s="23" t="s">
        <v>42</v>
      </c>
      <c r="F83" s="23">
        <v>2</v>
      </c>
      <c r="G83" s="23" t="s">
        <v>42</v>
      </c>
      <c r="H83" s="21">
        <v>10</v>
      </c>
      <c r="J83" s="23" t="s">
        <v>43</v>
      </c>
      <c r="K83" s="23">
        <v>5</v>
      </c>
      <c r="L83" s="23">
        <v>3</v>
      </c>
      <c r="M83" s="23" t="s">
        <v>42</v>
      </c>
      <c r="N83" s="23" t="s">
        <v>42</v>
      </c>
      <c r="O83" s="23">
        <v>3</v>
      </c>
      <c r="P83" s="23" t="s">
        <v>42</v>
      </c>
      <c r="Q83" s="21">
        <v>11</v>
      </c>
    </row>
    <row r="84" spans="1:17" x14ac:dyDescent="0.25">
      <c r="A84" s="23" t="s">
        <v>44</v>
      </c>
      <c r="B84" s="23">
        <v>5</v>
      </c>
      <c r="C84" s="23" t="s">
        <v>42</v>
      </c>
      <c r="D84" s="23">
        <v>2</v>
      </c>
      <c r="E84" s="23" t="s">
        <v>42</v>
      </c>
      <c r="F84" s="23">
        <v>2</v>
      </c>
      <c r="G84" s="23" t="s">
        <v>42</v>
      </c>
      <c r="H84" s="21">
        <v>9</v>
      </c>
      <c r="J84" s="23" t="s">
        <v>44</v>
      </c>
      <c r="K84" s="23">
        <v>5</v>
      </c>
      <c r="L84" s="23" t="s">
        <v>42</v>
      </c>
      <c r="M84" s="23">
        <v>2</v>
      </c>
      <c r="N84" s="23" t="s">
        <v>42</v>
      </c>
      <c r="O84" s="23">
        <v>3</v>
      </c>
      <c r="P84" s="23" t="s">
        <v>42</v>
      </c>
      <c r="Q84" s="21">
        <v>10</v>
      </c>
    </row>
    <row r="85" spans="1:17" x14ac:dyDescent="0.25">
      <c r="A85" s="22" t="s">
        <v>45</v>
      </c>
      <c r="B85" s="23">
        <v>5</v>
      </c>
      <c r="C85" s="23" t="s">
        <v>42</v>
      </c>
      <c r="D85" s="23" t="s">
        <v>42</v>
      </c>
      <c r="E85" s="23">
        <v>2</v>
      </c>
      <c r="F85" s="23">
        <v>2</v>
      </c>
      <c r="G85" s="23" t="s">
        <v>42</v>
      </c>
      <c r="H85" s="21">
        <v>9</v>
      </c>
      <c r="J85" s="22" t="s">
        <v>45</v>
      </c>
      <c r="K85" s="23">
        <v>5</v>
      </c>
      <c r="L85" s="23" t="s">
        <v>42</v>
      </c>
      <c r="M85" s="23" t="s">
        <v>42</v>
      </c>
      <c r="N85" s="23">
        <v>2</v>
      </c>
      <c r="O85" s="23">
        <v>3</v>
      </c>
      <c r="P85" s="23" t="s">
        <v>42</v>
      </c>
      <c r="Q85" s="21">
        <v>10</v>
      </c>
    </row>
    <row r="86" spans="1:17" x14ac:dyDescent="0.25">
      <c r="A86" s="23" t="s">
        <v>46</v>
      </c>
      <c r="B86" s="23">
        <v>5</v>
      </c>
      <c r="C86" s="23" t="s">
        <v>42</v>
      </c>
      <c r="D86" s="23" t="s">
        <v>42</v>
      </c>
      <c r="E86" s="23" t="s">
        <v>42</v>
      </c>
      <c r="F86" s="23">
        <v>2</v>
      </c>
      <c r="G86" s="23" t="s">
        <v>42</v>
      </c>
      <c r="H86" s="21">
        <v>7</v>
      </c>
      <c r="J86" s="23" t="s">
        <v>46</v>
      </c>
      <c r="K86" s="23">
        <v>5</v>
      </c>
      <c r="L86" s="23" t="s">
        <v>42</v>
      </c>
      <c r="M86" s="23" t="s">
        <v>42</v>
      </c>
      <c r="N86" s="23" t="s">
        <v>42</v>
      </c>
      <c r="O86" s="23">
        <v>3</v>
      </c>
      <c r="P86" s="23" t="s">
        <v>42</v>
      </c>
      <c r="Q86" s="21">
        <v>8</v>
      </c>
    </row>
    <row r="87" spans="1:17" x14ac:dyDescent="0.25">
      <c r="A87" s="23" t="s">
        <v>47</v>
      </c>
      <c r="B87" s="23" t="s">
        <v>42</v>
      </c>
      <c r="C87" s="23" t="s">
        <v>42</v>
      </c>
      <c r="D87" s="23" t="s">
        <v>42</v>
      </c>
      <c r="E87" s="23">
        <v>2</v>
      </c>
      <c r="F87" s="23" t="s">
        <v>42</v>
      </c>
      <c r="G87" s="23" t="s">
        <v>42</v>
      </c>
      <c r="H87" s="21">
        <v>2</v>
      </c>
      <c r="J87" s="23" t="s">
        <v>47</v>
      </c>
      <c r="K87" s="23" t="s">
        <v>42</v>
      </c>
      <c r="L87" s="23" t="s">
        <v>42</v>
      </c>
      <c r="M87" s="23" t="s">
        <v>42</v>
      </c>
      <c r="N87" s="23">
        <v>2</v>
      </c>
      <c r="O87" s="23" t="s">
        <v>42</v>
      </c>
      <c r="P87" s="23" t="s">
        <v>42</v>
      </c>
      <c r="Q87" s="21">
        <v>2</v>
      </c>
    </row>
    <row r="88" spans="1:17" x14ac:dyDescent="0.25">
      <c r="A88" s="23" t="s">
        <v>48</v>
      </c>
      <c r="B88" s="23" t="s">
        <v>42</v>
      </c>
      <c r="C88" s="23" t="s">
        <v>42</v>
      </c>
      <c r="D88" s="23" t="s">
        <v>42</v>
      </c>
      <c r="E88" s="23" t="s">
        <v>42</v>
      </c>
      <c r="F88" s="23" t="s">
        <v>42</v>
      </c>
      <c r="G88" s="23" t="s">
        <v>42</v>
      </c>
      <c r="H88" s="21">
        <v>0</v>
      </c>
      <c r="J88" s="23" t="s">
        <v>48</v>
      </c>
      <c r="K88" s="23" t="s">
        <v>42</v>
      </c>
      <c r="L88" s="23" t="s">
        <v>42</v>
      </c>
      <c r="M88" s="23" t="s">
        <v>42</v>
      </c>
      <c r="N88" s="23" t="s">
        <v>42</v>
      </c>
      <c r="O88" s="23" t="s">
        <v>42</v>
      </c>
      <c r="P88" s="23" t="s">
        <v>42</v>
      </c>
      <c r="Q88" s="21">
        <v>0</v>
      </c>
    </row>
    <row r="89" spans="1:17" ht="16.5" x14ac:dyDescent="0.25">
      <c r="A89" s="3"/>
    </row>
    <row r="90" spans="1:17" ht="15" customHeight="1" x14ac:dyDescent="0.25">
      <c r="A90" s="3" t="s">
        <v>25</v>
      </c>
      <c r="J90" s="3"/>
    </row>
    <row r="91" spans="1:17" x14ac:dyDescent="0.25">
      <c r="A91" s="2" t="s">
        <v>113</v>
      </c>
      <c r="F91" s="5"/>
      <c r="G91" s="4"/>
    </row>
    <row r="92" spans="1:17" x14ac:dyDescent="0.25">
      <c r="F92" s="5"/>
      <c r="G92" s="4"/>
    </row>
    <row r="93" spans="1:17" ht="16.5" x14ac:dyDescent="0.25">
      <c r="A93" s="3" t="s">
        <v>3</v>
      </c>
    </row>
    <row r="94" spans="1:17" ht="45" customHeight="1" x14ac:dyDescent="0.25">
      <c r="A94" s="56" t="s">
        <v>49</v>
      </c>
      <c r="B94" s="56"/>
      <c r="C94" s="56"/>
      <c r="D94" s="56"/>
      <c r="E94" s="56"/>
      <c r="F94" s="56"/>
      <c r="G94" s="56"/>
      <c r="H94" s="56"/>
      <c r="I94" s="56"/>
      <c r="J94" s="56"/>
      <c r="K94" s="56"/>
      <c r="L94" s="56"/>
      <c r="M94" s="56"/>
      <c r="N94" s="56"/>
      <c r="O94" s="56"/>
      <c r="P94" s="56"/>
      <c r="Q94" s="56"/>
    </row>
    <row r="95" spans="1:17" x14ac:dyDescent="0.25">
      <c r="A95" s="19"/>
    </row>
    <row r="96" spans="1:17" ht="16.5" x14ac:dyDescent="0.25">
      <c r="A96" s="3" t="s">
        <v>50</v>
      </c>
    </row>
    <row r="97" spans="1:17" ht="30" customHeight="1" x14ac:dyDescent="0.25">
      <c r="A97" s="56" t="s">
        <v>132</v>
      </c>
      <c r="B97" s="56"/>
      <c r="C97" s="56"/>
      <c r="D97" s="56"/>
      <c r="E97" s="56"/>
      <c r="F97" s="56"/>
      <c r="G97" s="56"/>
      <c r="H97" s="56"/>
      <c r="I97" s="56"/>
      <c r="J97" s="56"/>
      <c r="K97" s="56"/>
      <c r="L97" s="56"/>
      <c r="M97" s="56"/>
      <c r="N97" s="56"/>
      <c r="O97" s="56"/>
      <c r="P97" s="56"/>
      <c r="Q97" s="56"/>
    </row>
    <row r="98" spans="1:17" x14ac:dyDescent="0.25">
      <c r="A98" s="19"/>
    </row>
    <row r="99" spans="1:17" ht="16.5" x14ac:dyDescent="0.25">
      <c r="A99" s="3" t="s">
        <v>51</v>
      </c>
    </row>
    <row r="100" spans="1:17" ht="105" customHeight="1" x14ac:dyDescent="0.25">
      <c r="A100" s="54" t="s">
        <v>133</v>
      </c>
      <c r="B100" s="54"/>
      <c r="C100" s="54"/>
      <c r="D100" s="54"/>
      <c r="E100" s="54"/>
      <c r="F100" s="54"/>
      <c r="G100" s="54"/>
      <c r="H100" s="54"/>
      <c r="I100" s="54"/>
      <c r="J100" s="54"/>
      <c r="K100" s="54"/>
      <c r="L100" s="54"/>
      <c r="M100" s="54"/>
      <c r="N100" s="54"/>
      <c r="O100" s="54"/>
      <c r="P100" s="54"/>
      <c r="Q100" s="54"/>
    </row>
    <row r="102" spans="1:17" ht="16.5" x14ac:dyDescent="0.25">
      <c r="A102" s="3" t="s">
        <v>52</v>
      </c>
    </row>
    <row r="103" spans="1:17" ht="30" customHeight="1" x14ac:dyDescent="0.25">
      <c r="A103" s="56" t="s">
        <v>134</v>
      </c>
      <c r="B103" s="56"/>
      <c r="C103" s="56"/>
      <c r="D103" s="56"/>
      <c r="E103" s="56"/>
      <c r="F103" s="56"/>
      <c r="G103" s="56"/>
      <c r="H103" s="56"/>
      <c r="I103" s="56"/>
      <c r="J103" s="56"/>
      <c r="K103" s="56"/>
      <c r="L103" s="56"/>
      <c r="M103" s="56"/>
      <c r="N103" s="56"/>
      <c r="O103" s="56"/>
      <c r="P103" s="56"/>
      <c r="Q103" s="56"/>
    </row>
    <row r="104" spans="1:17" x14ac:dyDescent="0.25">
      <c r="A104" s="19"/>
    </row>
    <row r="105" spans="1:17" ht="16.5" x14ac:dyDescent="0.25">
      <c r="A105" s="3" t="s">
        <v>53</v>
      </c>
    </row>
    <row r="106" spans="1:17" ht="30" customHeight="1" x14ac:dyDescent="0.25">
      <c r="A106" s="56" t="s">
        <v>135</v>
      </c>
      <c r="B106" s="56"/>
      <c r="C106" s="56"/>
      <c r="D106" s="56"/>
      <c r="E106" s="56"/>
      <c r="F106" s="56"/>
      <c r="G106" s="56"/>
      <c r="H106" s="56"/>
      <c r="I106" s="56"/>
      <c r="J106" s="56"/>
      <c r="K106" s="56"/>
      <c r="L106" s="56"/>
      <c r="M106" s="56"/>
      <c r="N106" s="56"/>
      <c r="O106" s="56"/>
      <c r="P106" s="56"/>
      <c r="Q106" s="56"/>
    </row>
    <row r="107" spans="1:17" x14ac:dyDescent="0.25">
      <c r="A107" s="19"/>
    </row>
    <row r="108" spans="1:17" ht="16.5" x14ac:dyDescent="0.25">
      <c r="A108" s="3" t="s">
        <v>54</v>
      </c>
    </row>
    <row r="109" spans="1:17" ht="30" customHeight="1" x14ac:dyDescent="0.25">
      <c r="A109" s="56" t="s">
        <v>136</v>
      </c>
      <c r="B109" s="56"/>
      <c r="C109" s="56"/>
      <c r="D109" s="56"/>
      <c r="E109" s="56"/>
      <c r="F109" s="56"/>
      <c r="G109" s="56"/>
      <c r="H109" s="56"/>
      <c r="I109" s="56"/>
      <c r="J109" s="56"/>
      <c r="K109" s="56"/>
      <c r="L109" s="56"/>
      <c r="M109" s="56"/>
      <c r="N109" s="56"/>
      <c r="O109" s="56"/>
      <c r="P109" s="56"/>
      <c r="Q109" s="56"/>
    </row>
    <row r="110" spans="1:17" x14ac:dyDescent="0.25">
      <c r="A110" s="19"/>
    </row>
    <row r="111" spans="1:17" ht="16.5" x14ac:dyDescent="0.25">
      <c r="A111" s="3" t="s">
        <v>55</v>
      </c>
    </row>
    <row r="112" spans="1:17" ht="30" customHeight="1" x14ac:dyDescent="0.25">
      <c r="A112" s="56" t="s">
        <v>137</v>
      </c>
      <c r="B112" s="56"/>
      <c r="C112" s="56"/>
      <c r="D112" s="56"/>
      <c r="E112" s="56"/>
      <c r="F112" s="56"/>
      <c r="G112" s="56"/>
      <c r="H112" s="56"/>
      <c r="I112" s="56"/>
      <c r="J112" s="56"/>
      <c r="K112" s="56"/>
      <c r="L112" s="56"/>
      <c r="M112" s="56"/>
      <c r="N112" s="56"/>
      <c r="O112" s="56"/>
      <c r="P112" s="56"/>
      <c r="Q112" s="56"/>
    </row>
    <row r="113" spans="1:17" x14ac:dyDescent="0.25">
      <c r="A113" s="19"/>
    </row>
    <row r="114" spans="1:17" ht="16.5" x14ac:dyDescent="0.25">
      <c r="A114" s="3" t="s">
        <v>56</v>
      </c>
    </row>
    <row r="115" spans="1:17" ht="15" customHeight="1" x14ac:dyDescent="0.25">
      <c r="A115" s="56" t="s">
        <v>138</v>
      </c>
      <c r="B115" s="56"/>
      <c r="C115" s="56"/>
      <c r="D115" s="56"/>
      <c r="E115" s="56"/>
      <c r="F115" s="56"/>
      <c r="G115" s="56"/>
      <c r="H115" s="56"/>
      <c r="I115" s="56"/>
      <c r="J115" s="56"/>
      <c r="K115" s="56"/>
      <c r="L115" s="56"/>
      <c r="M115" s="56"/>
      <c r="N115" s="56"/>
      <c r="O115" s="56"/>
      <c r="P115" s="56"/>
      <c r="Q115" s="56"/>
    </row>
    <row r="116" spans="1:17" x14ac:dyDescent="0.25">
      <c r="A116" s="19"/>
    </row>
    <row r="117" spans="1:17" x14ac:dyDescent="0.25">
      <c r="A117" s="2" t="s">
        <v>14</v>
      </c>
    </row>
    <row r="118" spans="1:17" x14ac:dyDescent="0.25">
      <c r="A118" s="19"/>
    </row>
    <row r="119" spans="1:17" ht="16.5" x14ac:dyDescent="0.25">
      <c r="A119" s="3" t="s">
        <v>57</v>
      </c>
    </row>
    <row r="120" spans="1:17" ht="104.25" customHeight="1" x14ac:dyDescent="0.25">
      <c r="A120" s="54" t="s">
        <v>139</v>
      </c>
      <c r="B120" s="54"/>
      <c r="C120" s="54"/>
      <c r="D120" s="54"/>
      <c r="E120" s="54"/>
      <c r="F120" s="54"/>
      <c r="G120" s="54"/>
      <c r="H120" s="54"/>
      <c r="I120" s="54"/>
      <c r="J120" s="54"/>
      <c r="K120" s="54"/>
      <c r="L120" s="54"/>
      <c r="M120" s="54"/>
      <c r="N120" s="54"/>
      <c r="O120" s="54"/>
      <c r="P120" s="54"/>
      <c r="Q120" s="54"/>
    </row>
    <row r="122" spans="1:17" ht="15" customHeight="1" x14ac:dyDescent="0.25">
      <c r="A122" s="2" t="s">
        <v>58</v>
      </c>
      <c r="O122" s="5"/>
      <c r="P122" s="4"/>
    </row>
    <row r="123" spans="1:17" ht="15" customHeight="1" x14ac:dyDescent="0.25">
      <c r="O123" s="5"/>
      <c r="P123" s="4"/>
    </row>
    <row r="124" spans="1:17" ht="16.5" x14ac:dyDescent="0.25">
      <c r="A124" s="3" t="s">
        <v>26</v>
      </c>
    </row>
    <row r="125" spans="1:17" ht="261" customHeight="1" x14ac:dyDescent="0.25">
      <c r="A125" s="56" t="s">
        <v>140</v>
      </c>
      <c r="B125" s="56"/>
      <c r="C125" s="56"/>
      <c r="D125" s="56"/>
      <c r="E125" s="56"/>
      <c r="F125" s="56"/>
      <c r="G125" s="56"/>
      <c r="H125" s="56"/>
      <c r="I125" s="56"/>
      <c r="J125" s="56"/>
      <c r="K125" s="56"/>
      <c r="L125" s="56"/>
      <c r="M125" s="56"/>
      <c r="N125" s="56"/>
      <c r="O125" s="56"/>
      <c r="P125" s="56"/>
      <c r="Q125" s="56"/>
    </row>
    <row r="126" spans="1:17" ht="16.5" x14ac:dyDescent="0.25">
      <c r="A126" s="3"/>
    </row>
  </sheetData>
  <sheetProtection algorithmName="SHA-512" hashValue="8o6bEpWdMaCc5AQfJEubL6uo0CoNiob5xwnR/3g51MK82R9xypOI2s6poPaoi9dQVZMroX5XtkJNU7/JGalz8g==" saltValue="o/E0efxPQXyaTvnYf5ZQbA==" spinCount="100000" sheet="1" objects="1" scenarios="1" selectLockedCells="1"/>
  <mergeCells count="58">
    <mergeCell ref="A112:Q112"/>
    <mergeCell ref="A115:Q115"/>
    <mergeCell ref="A120:Q120"/>
    <mergeCell ref="A125:Q125"/>
    <mergeCell ref="A94:Q94"/>
    <mergeCell ref="A97:Q97"/>
    <mergeCell ref="A100:Q100"/>
    <mergeCell ref="A103:Q103"/>
    <mergeCell ref="A106:Q106"/>
    <mergeCell ref="A109:Q109"/>
    <mergeCell ref="A78:H78"/>
    <mergeCell ref="J78:Q78"/>
    <mergeCell ref="A79:H79"/>
    <mergeCell ref="J79:Q79"/>
    <mergeCell ref="A80:H80"/>
    <mergeCell ref="J80:Q80"/>
    <mergeCell ref="A66:H66"/>
    <mergeCell ref="J66:Q66"/>
    <mergeCell ref="A67:H67"/>
    <mergeCell ref="J67:Q67"/>
    <mergeCell ref="A68:H68"/>
    <mergeCell ref="J68:Q68"/>
    <mergeCell ref="A63:Q63"/>
    <mergeCell ref="C36:D36"/>
    <mergeCell ref="L36:M36"/>
    <mergeCell ref="C37:D37"/>
    <mergeCell ref="L37:M37"/>
    <mergeCell ref="C38:D38"/>
    <mergeCell ref="L38:M38"/>
    <mergeCell ref="A46:Q46"/>
    <mergeCell ref="A47:Q48"/>
    <mergeCell ref="A56:Q56"/>
    <mergeCell ref="A58:Q58"/>
    <mergeCell ref="A60:Q60"/>
    <mergeCell ref="A29:H31"/>
    <mergeCell ref="J29:Q31"/>
    <mergeCell ref="C34:D34"/>
    <mergeCell ref="L34:M34"/>
    <mergeCell ref="C35:D35"/>
    <mergeCell ref="L35:M35"/>
    <mergeCell ref="C24:D24"/>
    <mergeCell ref="L24:M24"/>
    <mergeCell ref="C25:D25"/>
    <mergeCell ref="L25:M25"/>
    <mergeCell ref="C26:D26"/>
    <mergeCell ref="L26:M26"/>
    <mergeCell ref="A18:H19"/>
    <mergeCell ref="J18:Q19"/>
    <mergeCell ref="C22:D22"/>
    <mergeCell ref="L22:M22"/>
    <mergeCell ref="C23:D23"/>
    <mergeCell ref="L23:M23"/>
    <mergeCell ref="A1:Q1"/>
    <mergeCell ref="A3:Q3"/>
    <mergeCell ref="A5:G5"/>
    <mergeCell ref="J5:P5"/>
    <mergeCell ref="A15:H15"/>
    <mergeCell ref="J15:Q15"/>
  </mergeCells>
  <pageMargins left="0.48" right="0.47" top="0.75" bottom="0.75" header="0.3" footer="0.3"/>
  <pageSetup paperSize="9" scale="65" fitToHeight="0" orientation="portrait" r:id="rId1"/>
  <rowBreaks count="2" manualBreakCount="2">
    <brk id="55" max="16" man="1"/>
    <brk id="101" max="16" man="1"/>
  </rowBreaks>
  <colBreaks count="1" manualBreakCount="1">
    <brk id="17"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2</vt:i4>
      </vt:variant>
      <vt:variant>
        <vt:lpstr>Benoemde bereiken</vt:lpstr>
      </vt:variant>
      <vt:variant>
        <vt:i4>2</vt:i4>
      </vt:variant>
    </vt:vector>
  </HeadingPairs>
  <TitlesOfParts>
    <vt:vector size="4" baseType="lpstr">
      <vt:lpstr>Invoeren voorspellingen</vt:lpstr>
      <vt:lpstr>Hoe verdien ik punten</vt:lpstr>
      <vt:lpstr>'Hoe verdien ik punten'!Afdrukbereik</vt:lpstr>
      <vt:lpstr>'Invoeren voorspellingen'!Afdrukbereik</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Martijn van de Graaf</dc:creator>
  <cp:lastModifiedBy>Martijn van de Graaf</cp:lastModifiedBy>
  <dcterms:created xsi:type="dcterms:W3CDTF">2021-05-26T11:44:21Z</dcterms:created>
  <dcterms:modified xsi:type="dcterms:W3CDTF">2021-05-28T06:08:29Z</dcterms:modified>
</cp:coreProperties>
</file>