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5b7372b034737b4f/Documenten/"/>
    </mc:Choice>
  </mc:AlternateContent>
  <xr:revisionPtr revIDLastSave="12" documentId="8_{DB41AE09-B39E-4BD7-8DBB-4FBFD9045A08}" xr6:coauthVersionLast="47" xr6:coauthVersionMax="47" xr10:uidLastSave="{565717D3-7671-42EB-8352-91EB011E9A0B}"/>
  <bookViews>
    <workbookView xWindow="-108" yWindow="-108" windowWidth="23256" windowHeight="12456" activeTab="3" xr2:uid="{599B27DA-4A68-45DE-8F31-CA2523B6A059}"/>
  </bookViews>
  <sheets>
    <sheet name="Jongens" sheetId="1" r:id="rId1"/>
    <sheet name="Meiden" sheetId="7" r:id="rId2"/>
    <sheet name="Gemengd" sheetId="8" r:id="rId3"/>
    <sheet name="Finaledag" sheetId="6" r:id="rId4"/>
    <sheet name="Praktische Informatie" sheetId="2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4" i="6" l="1"/>
  <c r="G34" i="6" s="1"/>
  <c r="T14" i="6"/>
  <c r="G32" i="6" s="1"/>
  <c r="T13" i="6"/>
  <c r="G33" i="6" s="1"/>
  <c r="T12" i="6"/>
  <c r="E35" i="6" s="1"/>
  <c r="S13" i="6"/>
  <c r="E33" i="6" s="1"/>
  <c r="S12" i="6"/>
  <c r="E34" i="6" s="1"/>
  <c r="R13" i="6"/>
  <c r="G35" i="6" s="1"/>
  <c r="R12" i="6"/>
  <c r="E32" i="6" s="1"/>
  <c r="G20" i="6"/>
  <c r="S10" i="6"/>
  <c r="G17" i="6" s="1"/>
  <c r="S9" i="6"/>
  <c r="G19" i="6" s="1"/>
  <c r="S8" i="6"/>
  <c r="G18" i="6" s="1"/>
  <c r="S7" i="6"/>
  <c r="R10" i="6"/>
  <c r="E20" i="6" s="1"/>
  <c r="R9" i="6"/>
  <c r="E18" i="6" s="1"/>
  <c r="R8" i="6"/>
  <c r="E19" i="6" s="1"/>
  <c r="R7" i="6"/>
  <c r="E17" i="6" s="1"/>
  <c r="S5" i="6"/>
  <c r="G2" i="6" s="1"/>
  <c r="S4" i="6"/>
  <c r="G4" i="6" s="1"/>
  <c r="R5" i="6"/>
  <c r="E5" i="6" s="1"/>
  <c r="R4" i="6"/>
  <c r="E3" i="6" s="1"/>
  <c r="S3" i="6"/>
  <c r="G3" i="6" s="1"/>
  <c r="S2" i="6"/>
  <c r="G5" i="6" s="1"/>
  <c r="R3" i="6"/>
  <c r="E4" i="6" s="1"/>
  <c r="R2" i="6"/>
  <c r="E2" i="6" s="1"/>
  <c r="AF7" i="8"/>
  <c r="AE9" i="8"/>
  <c r="AE6" i="8"/>
  <c r="AF7" i="7"/>
  <c r="AE14" i="7"/>
  <c r="AE6" i="7"/>
  <c r="AH9" i="7"/>
  <c r="AE9" i="7"/>
  <c r="X9" i="7" s="1"/>
  <c r="D23" i="7"/>
  <c r="AG9" i="7"/>
  <c r="AF9" i="7"/>
  <c r="AE5" i="7"/>
  <c r="AC5" i="7"/>
  <c r="AB5" i="7"/>
  <c r="AA5" i="7"/>
  <c r="AH11" i="1"/>
  <c r="AG11" i="1"/>
  <c r="AF11" i="1"/>
  <c r="AE11" i="1"/>
  <c r="AD11" i="1"/>
  <c r="AC11" i="1"/>
  <c r="AB11" i="1"/>
  <c r="AA11" i="1"/>
  <c r="AG12" i="1"/>
  <c r="AF12" i="1"/>
  <c r="AE12" i="1"/>
  <c r="AD12" i="1"/>
  <c r="AC12" i="1"/>
  <c r="AB12" i="1"/>
  <c r="AA12" i="1"/>
  <c r="AH13" i="1"/>
  <c r="AG13" i="1"/>
  <c r="AF13" i="1"/>
  <c r="AE13" i="1"/>
  <c r="AD13" i="1"/>
  <c r="AC13" i="1"/>
  <c r="AB13" i="1"/>
  <c r="AA13" i="1"/>
  <c r="AF15" i="1"/>
  <c r="AE15" i="1"/>
  <c r="AC15" i="1"/>
  <c r="AF14" i="1"/>
  <c r="AF8" i="1"/>
  <c r="AE8" i="1"/>
  <c r="AE9" i="1"/>
  <c r="AE6" i="1"/>
  <c r="AF9" i="1"/>
  <c r="AD5" i="1"/>
  <c r="AB14" i="1"/>
  <c r="AD14" i="8"/>
  <c r="AE19" i="8"/>
  <c r="Y23" i="8"/>
  <c r="L41" i="8" s="1"/>
  <c r="Y22" i="8"/>
  <c r="L40" i="8" s="1"/>
  <c r="Y21" i="8"/>
  <c r="L39" i="8" s="1"/>
  <c r="Y20" i="8"/>
  <c r="L38" i="8" s="1"/>
  <c r="Y19" i="8"/>
  <c r="L37" i="8" s="1"/>
  <c r="Y18" i="8"/>
  <c r="L36" i="8" s="1"/>
  <c r="AC23" i="8"/>
  <c r="AB23" i="8"/>
  <c r="AA23" i="8"/>
  <c r="AE23" i="8"/>
  <c r="AD23" i="8"/>
  <c r="AE22" i="8"/>
  <c r="AD22" i="8"/>
  <c r="AC22" i="8"/>
  <c r="AB22" i="8"/>
  <c r="AA22" i="8"/>
  <c r="AE21" i="8"/>
  <c r="AD21" i="8"/>
  <c r="AC21" i="8"/>
  <c r="AB21" i="8"/>
  <c r="AA21" i="8"/>
  <c r="AE20" i="8"/>
  <c r="AD20" i="8"/>
  <c r="AC20" i="8"/>
  <c r="AB20" i="8"/>
  <c r="AA20" i="8"/>
  <c r="AD19" i="8"/>
  <c r="AC19" i="8"/>
  <c r="AB19" i="8"/>
  <c r="AA18" i="8"/>
  <c r="AA19" i="8"/>
  <c r="AE18" i="8"/>
  <c r="AD18" i="8"/>
  <c r="AC18" i="8"/>
  <c r="AB18" i="8"/>
  <c r="D56" i="8"/>
  <c r="D55" i="8"/>
  <c r="D54" i="8"/>
  <c r="D53" i="8"/>
  <c r="D52" i="8"/>
  <c r="D51" i="8"/>
  <c r="D50" i="8"/>
  <c r="C56" i="8"/>
  <c r="C55" i="8"/>
  <c r="C54" i="8"/>
  <c r="C53" i="8"/>
  <c r="C52" i="8"/>
  <c r="C51" i="8"/>
  <c r="C50" i="8"/>
  <c r="D43" i="8"/>
  <c r="D42" i="8"/>
  <c r="D41" i="8"/>
  <c r="D40" i="8"/>
  <c r="D39" i="8"/>
  <c r="D38" i="8"/>
  <c r="D37" i="8"/>
  <c r="D36" i="8"/>
  <c r="C43" i="8"/>
  <c r="C42" i="8"/>
  <c r="C41" i="8"/>
  <c r="C40" i="8"/>
  <c r="C39" i="8"/>
  <c r="C38" i="8"/>
  <c r="C37" i="8"/>
  <c r="C36" i="8"/>
  <c r="Y16" i="8"/>
  <c r="W10" i="8" s="1"/>
  <c r="Y15" i="8"/>
  <c r="W9" i="8" s="1"/>
  <c r="Y14" i="8"/>
  <c r="W8" i="8" s="1"/>
  <c r="Y13" i="8"/>
  <c r="W7" i="8" s="1"/>
  <c r="Y12" i="8"/>
  <c r="W6" i="8" s="1"/>
  <c r="Y11" i="8"/>
  <c r="W5" i="8" s="1"/>
  <c r="AE16" i="8"/>
  <c r="AD16" i="8"/>
  <c r="AC16" i="8"/>
  <c r="AB16" i="8"/>
  <c r="AA16" i="8"/>
  <c r="AE15" i="8"/>
  <c r="AD15" i="8"/>
  <c r="AC15" i="8"/>
  <c r="AB15" i="8"/>
  <c r="AA15" i="8"/>
  <c r="AE14" i="8"/>
  <c r="AC14" i="8"/>
  <c r="AB14" i="8"/>
  <c r="AA14" i="8"/>
  <c r="AE13" i="8"/>
  <c r="AD13" i="8"/>
  <c r="AC13" i="8"/>
  <c r="AB13" i="8"/>
  <c r="AA13" i="8"/>
  <c r="AD12" i="8"/>
  <c r="AE12" i="8"/>
  <c r="AC12" i="8"/>
  <c r="AB12" i="8"/>
  <c r="AA12" i="8"/>
  <c r="AD11" i="8"/>
  <c r="AE11" i="8"/>
  <c r="N26" i="8"/>
  <c r="N25" i="8"/>
  <c r="N24" i="8"/>
  <c r="N23" i="8"/>
  <c r="N22" i="8"/>
  <c r="N21" i="8"/>
  <c r="N20" i="8"/>
  <c r="M26" i="8"/>
  <c r="M25" i="8"/>
  <c r="M24" i="8"/>
  <c r="M23" i="8"/>
  <c r="M22" i="8"/>
  <c r="M21" i="8"/>
  <c r="M20" i="8"/>
  <c r="AC11" i="8"/>
  <c r="AB11" i="8"/>
  <c r="AA11" i="8"/>
  <c r="N13" i="8"/>
  <c r="N12" i="8"/>
  <c r="N11" i="8"/>
  <c r="N10" i="8"/>
  <c r="M13" i="8"/>
  <c r="M12" i="8"/>
  <c r="M11" i="8"/>
  <c r="M10" i="8"/>
  <c r="M9" i="8"/>
  <c r="N8" i="8"/>
  <c r="M8" i="8"/>
  <c r="M7" i="8"/>
  <c r="N7" i="8"/>
  <c r="N6" i="8"/>
  <c r="M6" i="8"/>
  <c r="D28" i="8"/>
  <c r="C28" i="8"/>
  <c r="D27" i="8"/>
  <c r="C27" i="8"/>
  <c r="D26" i="8"/>
  <c r="C26" i="8"/>
  <c r="D25" i="8"/>
  <c r="C25" i="8"/>
  <c r="D24" i="8"/>
  <c r="C24" i="8"/>
  <c r="D23" i="8"/>
  <c r="C23" i="8"/>
  <c r="D22" i="8"/>
  <c r="C22" i="8"/>
  <c r="D21" i="8"/>
  <c r="C21" i="8"/>
  <c r="D20" i="8"/>
  <c r="C20" i="8"/>
  <c r="D19" i="8"/>
  <c r="C19" i="8"/>
  <c r="D14" i="8"/>
  <c r="C14" i="8"/>
  <c r="D13" i="8"/>
  <c r="C13" i="8"/>
  <c r="D12" i="8"/>
  <c r="C12" i="8"/>
  <c r="D11" i="8"/>
  <c r="C11" i="8"/>
  <c r="D10" i="8"/>
  <c r="C10" i="8"/>
  <c r="AH9" i="8"/>
  <c r="AG9" i="8"/>
  <c r="AF9" i="8"/>
  <c r="AD9" i="8"/>
  <c r="AC9" i="8"/>
  <c r="AB9" i="8"/>
  <c r="AA9" i="8"/>
  <c r="Z9" i="8"/>
  <c r="Y9" i="8"/>
  <c r="L9" i="8" s="1"/>
  <c r="D9" i="8"/>
  <c r="C9" i="8"/>
  <c r="AH8" i="8"/>
  <c r="AG8" i="8"/>
  <c r="AF8" i="8"/>
  <c r="AE8" i="8"/>
  <c r="AD8" i="8"/>
  <c r="AC8" i="8"/>
  <c r="AB8" i="8"/>
  <c r="AA8" i="8"/>
  <c r="Z8" i="8"/>
  <c r="Y8" i="8"/>
  <c r="L8" i="8" s="1"/>
  <c r="N9" i="8"/>
  <c r="D8" i="8"/>
  <c r="C8" i="8"/>
  <c r="AH7" i="8"/>
  <c r="AG7" i="8"/>
  <c r="AE7" i="8"/>
  <c r="AD7" i="8"/>
  <c r="AC7" i="8"/>
  <c r="AB7" i="8"/>
  <c r="AA7" i="8"/>
  <c r="Z7" i="8"/>
  <c r="Y7" i="8"/>
  <c r="L7" i="8" s="1"/>
  <c r="D7" i="8"/>
  <c r="C7" i="8"/>
  <c r="AH6" i="8"/>
  <c r="AG6" i="8"/>
  <c r="AF6" i="8"/>
  <c r="AD6" i="8"/>
  <c r="AC6" i="8"/>
  <c r="AB6" i="8"/>
  <c r="AA6" i="8"/>
  <c r="Z6" i="8"/>
  <c r="Y6" i="8"/>
  <c r="L6" i="8" s="1"/>
  <c r="D6" i="8"/>
  <c r="C6" i="8"/>
  <c r="AH5" i="8"/>
  <c r="AG5" i="8"/>
  <c r="AF5" i="8"/>
  <c r="AE5" i="8"/>
  <c r="AD5" i="8"/>
  <c r="AC5" i="8"/>
  <c r="AB5" i="8"/>
  <c r="AA5" i="8"/>
  <c r="Z5" i="8"/>
  <c r="Y5" i="8"/>
  <c r="L5" i="8" s="1"/>
  <c r="D5" i="8"/>
  <c r="C5" i="8"/>
  <c r="Y15" i="7"/>
  <c r="W8" i="7" s="1"/>
  <c r="Y14" i="7"/>
  <c r="W7" i="7" s="1"/>
  <c r="Y13" i="7"/>
  <c r="W6" i="7" s="1"/>
  <c r="W5" i="7"/>
  <c r="Y12" i="7"/>
  <c r="AI15" i="7"/>
  <c r="AG15" i="7"/>
  <c r="AF15" i="7"/>
  <c r="AE15" i="7"/>
  <c r="AD15" i="7"/>
  <c r="AC15" i="7"/>
  <c r="AA15" i="7"/>
  <c r="AH15" i="7"/>
  <c r="AB15" i="7"/>
  <c r="AI14" i="7"/>
  <c r="AH14" i="7"/>
  <c r="AG14" i="7"/>
  <c r="AF14" i="7"/>
  <c r="AD14" i="7"/>
  <c r="AC14" i="7"/>
  <c r="AB14" i="7"/>
  <c r="AA14" i="7"/>
  <c r="AH13" i="7"/>
  <c r="AI13" i="7"/>
  <c r="AG13" i="7"/>
  <c r="AE13" i="7"/>
  <c r="AF13" i="7"/>
  <c r="AA13" i="7"/>
  <c r="AD13" i="7"/>
  <c r="AC13" i="7"/>
  <c r="AB13" i="7"/>
  <c r="AA8" i="7"/>
  <c r="AI12" i="7"/>
  <c r="AH12" i="7"/>
  <c r="AG12" i="7"/>
  <c r="AF12" i="7"/>
  <c r="AE12" i="7"/>
  <c r="AD12" i="7"/>
  <c r="AC12" i="7"/>
  <c r="AB12" i="7"/>
  <c r="AA12" i="7"/>
  <c r="Y5" i="7"/>
  <c r="L5" i="7" s="1"/>
  <c r="N27" i="7"/>
  <c r="N26" i="7"/>
  <c r="N25" i="7"/>
  <c r="N24" i="7"/>
  <c r="N23" i="7"/>
  <c r="N22" i="7"/>
  <c r="N21" i="7"/>
  <c r="N20" i="7"/>
  <c r="N19" i="7"/>
  <c r="M27" i="7"/>
  <c r="M26" i="7"/>
  <c r="M25" i="7"/>
  <c r="M24" i="7"/>
  <c r="M23" i="7"/>
  <c r="M22" i="7"/>
  <c r="M21" i="7"/>
  <c r="M20" i="7"/>
  <c r="M19" i="7"/>
  <c r="N13" i="7"/>
  <c r="N12" i="7"/>
  <c r="N11" i="7"/>
  <c r="N10" i="7"/>
  <c r="N9" i="7"/>
  <c r="N8" i="7"/>
  <c r="N7" i="7"/>
  <c r="N6" i="7"/>
  <c r="M13" i="7"/>
  <c r="M11" i="7"/>
  <c r="M10" i="7"/>
  <c r="M7" i="7"/>
  <c r="M5" i="7"/>
  <c r="N5" i="7"/>
  <c r="M12" i="7"/>
  <c r="M9" i="7"/>
  <c r="M8" i="7"/>
  <c r="M6" i="7"/>
  <c r="D28" i="7"/>
  <c r="C28" i="7"/>
  <c r="D27" i="7"/>
  <c r="C27" i="7"/>
  <c r="D26" i="7"/>
  <c r="C26" i="7"/>
  <c r="D25" i="7"/>
  <c r="C25" i="7"/>
  <c r="D24" i="7"/>
  <c r="C24" i="7"/>
  <c r="C23" i="7"/>
  <c r="D22" i="7"/>
  <c r="C22" i="7"/>
  <c r="D21" i="7"/>
  <c r="C21" i="7"/>
  <c r="D20" i="7"/>
  <c r="C20" i="7"/>
  <c r="D19" i="7"/>
  <c r="C19" i="7"/>
  <c r="D14" i="7"/>
  <c r="C14" i="7"/>
  <c r="D13" i="7"/>
  <c r="C13" i="7"/>
  <c r="D12" i="7"/>
  <c r="C12" i="7"/>
  <c r="D11" i="7"/>
  <c r="C11" i="7"/>
  <c r="D10" i="7"/>
  <c r="C10" i="7"/>
  <c r="AD9" i="7"/>
  <c r="AC9" i="7"/>
  <c r="AB9" i="7"/>
  <c r="AA9" i="7"/>
  <c r="Z9" i="7"/>
  <c r="Y9" i="7"/>
  <c r="L9" i="7" s="1"/>
  <c r="D9" i="7"/>
  <c r="C9" i="7"/>
  <c r="AH8" i="7"/>
  <c r="AG8" i="7"/>
  <c r="AF8" i="7"/>
  <c r="AE8" i="7"/>
  <c r="AD8" i="7"/>
  <c r="AC8" i="7"/>
  <c r="AB8" i="7"/>
  <c r="Z8" i="7"/>
  <c r="Y8" i="7"/>
  <c r="L8" i="7" s="1"/>
  <c r="D8" i="7"/>
  <c r="C8" i="7"/>
  <c r="AH7" i="7"/>
  <c r="AG7" i="7"/>
  <c r="AE7" i="7"/>
  <c r="AD7" i="7"/>
  <c r="AC7" i="7"/>
  <c r="AB7" i="7"/>
  <c r="AA7" i="7"/>
  <c r="Z7" i="7"/>
  <c r="Y7" i="7"/>
  <c r="L7" i="7" s="1"/>
  <c r="D7" i="7"/>
  <c r="C7" i="7"/>
  <c r="AH6" i="7"/>
  <c r="AG6" i="7"/>
  <c r="AF6" i="7"/>
  <c r="AD6" i="7"/>
  <c r="AC6" i="7"/>
  <c r="AB6" i="7"/>
  <c r="AA6" i="7"/>
  <c r="Z6" i="7"/>
  <c r="Y6" i="7"/>
  <c r="L6" i="7" s="1"/>
  <c r="D6" i="7"/>
  <c r="C6" i="7"/>
  <c r="AH5" i="7"/>
  <c r="AG5" i="7"/>
  <c r="AF5" i="7"/>
  <c r="AD5" i="7"/>
  <c r="Z5" i="7"/>
  <c r="D5" i="7"/>
  <c r="C5" i="7"/>
  <c r="W9" i="1"/>
  <c r="W8" i="1"/>
  <c r="Y15" i="1"/>
  <c r="Y14" i="1"/>
  <c r="Y13" i="1"/>
  <c r="W7" i="1" s="1"/>
  <c r="Y12" i="1"/>
  <c r="W6" i="1" s="1"/>
  <c r="Y11" i="1"/>
  <c r="W5" i="1" s="1"/>
  <c r="AH15" i="1"/>
  <c r="AG15" i="1"/>
  <c r="AD15" i="1"/>
  <c r="AB15" i="1"/>
  <c r="AA15" i="1"/>
  <c r="AH14" i="1"/>
  <c r="AG14" i="1"/>
  <c r="AE14" i="1"/>
  <c r="AD14" i="1"/>
  <c r="AC14" i="1"/>
  <c r="AA14" i="1"/>
  <c r="AE5" i="1"/>
  <c r="AH12" i="1"/>
  <c r="AA5" i="1"/>
  <c r="Y9" i="1"/>
  <c r="L9" i="1" s="1"/>
  <c r="Y8" i="1"/>
  <c r="L8" i="1" s="1"/>
  <c r="Y7" i="1"/>
  <c r="L7" i="1" s="1"/>
  <c r="Y6" i="1"/>
  <c r="L6" i="1" s="1"/>
  <c r="Y5" i="1"/>
  <c r="L5" i="1" s="1"/>
  <c r="AH5" i="1"/>
  <c r="AH8" i="1"/>
  <c r="AH9" i="1"/>
  <c r="AH7" i="1"/>
  <c r="AH6" i="1"/>
  <c r="AG7" i="1"/>
  <c r="AG6" i="1"/>
  <c r="AG5" i="1"/>
  <c r="AG8" i="1"/>
  <c r="AF6" i="1"/>
  <c r="AG9" i="1"/>
  <c r="AF5" i="1"/>
  <c r="AF7" i="1"/>
  <c r="AE7" i="1"/>
  <c r="AD8" i="1"/>
  <c r="AD7" i="1"/>
  <c r="AD6" i="1"/>
  <c r="AD9" i="1"/>
  <c r="AC9" i="1"/>
  <c r="AC8" i="1"/>
  <c r="AC7" i="1"/>
  <c r="AC5" i="1"/>
  <c r="AB9" i="1"/>
  <c r="AC6" i="1"/>
  <c r="AB8" i="1"/>
  <c r="AB5" i="1"/>
  <c r="AB6" i="1"/>
  <c r="AB7" i="1"/>
  <c r="AA9" i="1"/>
  <c r="AA8" i="1"/>
  <c r="AA7" i="1"/>
  <c r="AA6" i="1"/>
  <c r="Z9" i="1"/>
  <c r="Z8" i="1"/>
  <c r="Z7" i="1"/>
  <c r="Z6" i="1"/>
  <c r="Z5" i="1"/>
  <c r="N28" i="1"/>
  <c r="N27" i="1"/>
  <c r="N26" i="1"/>
  <c r="N25" i="1"/>
  <c r="N24" i="1"/>
  <c r="N23" i="1"/>
  <c r="N22" i="1"/>
  <c r="N21" i="1"/>
  <c r="N20" i="1"/>
  <c r="N19" i="1"/>
  <c r="M28" i="1"/>
  <c r="M27" i="1"/>
  <c r="M26" i="1"/>
  <c r="M25" i="1"/>
  <c r="M24" i="1"/>
  <c r="M23" i="1"/>
  <c r="M22" i="1"/>
  <c r="M21" i="1"/>
  <c r="M20" i="1"/>
  <c r="M19" i="1"/>
  <c r="N14" i="1"/>
  <c r="N13" i="1"/>
  <c r="N12" i="1"/>
  <c r="N11" i="1"/>
  <c r="N10" i="1"/>
  <c r="N9" i="1"/>
  <c r="N8" i="1"/>
  <c r="N7" i="1"/>
  <c r="N6" i="1"/>
  <c r="N5" i="1"/>
  <c r="M14" i="1"/>
  <c r="M13" i="1"/>
  <c r="M12" i="1"/>
  <c r="M11" i="1"/>
  <c r="M10" i="1"/>
  <c r="M9" i="1"/>
  <c r="M8" i="1"/>
  <c r="M7" i="1"/>
  <c r="M6" i="1"/>
  <c r="M5" i="1"/>
  <c r="D28" i="1"/>
  <c r="D27" i="1"/>
  <c r="D26" i="1"/>
  <c r="D25" i="1"/>
  <c r="D24" i="1"/>
  <c r="D23" i="1"/>
  <c r="D22" i="1"/>
  <c r="D21" i="1"/>
  <c r="D20" i="1"/>
  <c r="D19" i="1"/>
  <c r="C28" i="1"/>
  <c r="C27" i="1"/>
  <c r="C26" i="1"/>
  <c r="C25" i="1"/>
  <c r="C24" i="1"/>
  <c r="C23" i="1"/>
  <c r="C22" i="1"/>
  <c r="C21" i="1"/>
  <c r="C20" i="1"/>
  <c r="C19" i="1"/>
  <c r="D14" i="1"/>
  <c r="D13" i="1"/>
  <c r="D12" i="1"/>
  <c r="D11" i="1"/>
  <c r="D10" i="1"/>
  <c r="D9" i="1"/>
  <c r="D8" i="1"/>
  <c r="D7" i="1"/>
  <c r="D6" i="1"/>
  <c r="D5" i="1"/>
  <c r="C14" i="1"/>
  <c r="C13" i="1"/>
  <c r="C12" i="1"/>
  <c r="C11" i="1"/>
  <c r="C10" i="1"/>
  <c r="C9" i="1"/>
  <c r="C8" i="1"/>
  <c r="C7" i="1"/>
  <c r="C6" i="1"/>
  <c r="C5" i="1"/>
  <c r="X23" i="8" l="1"/>
  <c r="K41" i="8" s="1"/>
  <c r="X22" i="8"/>
  <c r="K40" i="8" s="1"/>
  <c r="X21" i="8"/>
  <c r="K39" i="8" s="1"/>
  <c r="X20" i="8"/>
  <c r="K38" i="8" s="1"/>
  <c r="X19" i="8"/>
  <c r="K37" i="8" s="1"/>
  <c r="X18" i="8"/>
  <c r="K36" i="8" s="1"/>
  <c r="X16" i="8"/>
  <c r="V10" i="8" s="1"/>
  <c r="X15" i="8"/>
  <c r="V9" i="8" s="1"/>
  <c r="X14" i="8"/>
  <c r="V8" i="8" s="1"/>
  <c r="X13" i="8"/>
  <c r="V7" i="8" s="1"/>
  <c r="X12" i="8"/>
  <c r="V6" i="8" s="1"/>
  <c r="X11" i="8"/>
  <c r="V5" i="8" s="1"/>
  <c r="X5" i="8"/>
  <c r="K5" i="8" s="1"/>
  <c r="X6" i="8"/>
  <c r="K6" i="8" s="1"/>
  <c r="X8" i="8"/>
  <c r="K8" i="8" s="1"/>
  <c r="X9" i="8"/>
  <c r="K9" i="8" s="1"/>
  <c r="X7" i="8"/>
  <c r="K7" i="8" s="1"/>
  <c r="X15" i="7"/>
  <c r="V8" i="7" s="1"/>
  <c r="X12" i="7"/>
  <c r="V5" i="7" s="1"/>
  <c r="X14" i="7"/>
  <c r="V7" i="7" s="1"/>
  <c r="X13" i="7"/>
  <c r="V6" i="7" s="1"/>
  <c r="X8" i="7"/>
  <c r="K8" i="7" s="1"/>
  <c r="X5" i="7"/>
  <c r="K5" i="7" s="1"/>
  <c r="K9" i="7"/>
  <c r="X6" i="7"/>
  <c r="K6" i="7" s="1"/>
  <c r="X7" i="7"/>
  <c r="K7" i="7" s="1"/>
  <c r="X15" i="1"/>
  <c r="V9" i="1" s="1"/>
  <c r="X14" i="1"/>
  <c r="V8" i="1" s="1"/>
  <c r="X13" i="1"/>
  <c r="V7" i="1" s="1"/>
  <c r="X11" i="1"/>
  <c r="V5" i="1" s="1"/>
  <c r="X7" i="1"/>
  <c r="K7" i="1" s="1"/>
  <c r="X9" i="1"/>
  <c r="K9" i="1" s="1"/>
  <c r="X5" i="1"/>
  <c r="K5" i="1" s="1"/>
  <c r="X6" i="1"/>
  <c r="K6" i="1" s="1"/>
  <c r="X8" i="1"/>
  <c r="K8" i="1" s="1"/>
  <c r="X12" i="1"/>
  <c r="V6" i="1" s="1"/>
</calcChain>
</file>

<file path=xl/sharedStrings.xml><?xml version="1.0" encoding="utf-8"?>
<sst xmlns="http://schemas.openxmlformats.org/spreadsheetml/2006/main" count="569" uniqueCount="99">
  <si>
    <t>18.00</t>
  </si>
  <si>
    <t>18.12</t>
  </si>
  <si>
    <t>18.24</t>
  </si>
  <si>
    <t>18.36</t>
  </si>
  <si>
    <t>18.48</t>
  </si>
  <si>
    <t>19.00</t>
  </si>
  <si>
    <t>19.12</t>
  </si>
  <si>
    <t>19.24</t>
  </si>
  <si>
    <t>19.36</t>
  </si>
  <si>
    <t>19.48</t>
  </si>
  <si>
    <t>20.00</t>
  </si>
  <si>
    <t>Poule 1</t>
  </si>
  <si>
    <t>Poule 2</t>
  </si>
  <si>
    <t>Meiden</t>
  </si>
  <si>
    <t>Huinen</t>
  </si>
  <si>
    <t>Pelicaan 2</t>
  </si>
  <si>
    <t>de Wegwijzer 2</t>
  </si>
  <si>
    <t>Jongens</t>
  </si>
  <si>
    <t>Maandag 7 April 2025</t>
  </si>
  <si>
    <t>Woensdag 9 April 2025</t>
  </si>
  <si>
    <t xml:space="preserve"> </t>
  </si>
  <si>
    <t>de Schuilplaats 1</t>
  </si>
  <si>
    <t>de Schuilplaats 3</t>
  </si>
  <si>
    <t>de Akker</t>
  </si>
  <si>
    <t>de Fonteijn 1</t>
  </si>
  <si>
    <t>de Fonteijn 2</t>
  </si>
  <si>
    <t>de Wegwijzer</t>
  </si>
  <si>
    <t>Bijstergoed</t>
  </si>
  <si>
    <t>Pelcaan 1</t>
  </si>
  <si>
    <t>Kelnarij</t>
  </si>
  <si>
    <t>Gemengd</t>
  </si>
  <si>
    <t>de Schuilplaats 4</t>
  </si>
  <si>
    <t>de Schuilplaats 6</t>
  </si>
  <si>
    <t>Ichtusschool 1</t>
  </si>
  <si>
    <t>Ichtusschool 2</t>
  </si>
  <si>
    <t>Ichtusschool 3</t>
  </si>
  <si>
    <t xml:space="preserve">de Fonteijn </t>
  </si>
  <si>
    <t>de Wegwijzer1</t>
  </si>
  <si>
    <t>Hoef 1</t>
  </si>
  <si>
    <t>Hoef 2</t>
  </si>
  <si>
    <t>Steenenkamer/Diermen</t>
  </si>
  <si>
    <t>de Schovenhorst 1</t>
  </si>
  <si>
    <t>de Korenbloem</t>
  </si>
  <si>
    <t>de Schovenhorst 2</t>
  </si>
  <si>
    <t>de Schuilplaats 2</t>
  </si>
  <si>
    <t>de Schuilplaats 5</t>
  </si>
  <si>
    <t>Pelicaan 1</t>
  </si>
  <si>
    <t>Alle leiders moeten zich op maandag of woensdag melden bij het wedstrijdsecretariaat voor de vaantjes.</t>
  </si>
  <si>
    <t>Kleedkamers zijn vrij om te gebruiken, deze worden niet toebedeeld per team.</t>
  </si>
  <si>
    <t>Op ieder veld zijn hesjes aanwezig.</t>
  </si>
  <si>
    <t>Na alle poulewedstrijden worden de finalisten bekend gemaakt door de microfoon.</t>
  </si>
  <si>
    <t>Een wedstrijd begint en eindigd op hetzelfde moment. We spelen zonder wisseltijd.</t>
  </si>
  <si>
    <t xml:space="preserve">De eindstand wordt alsvolgd bepaald: aantal punten, als dat gelijk is onderling resultaat en daarna het doelsaldo. Als dit allemaal gelijk is geven het aantal doelpunten voor de doorslag. </t>
  </si>
  <si>
    <t xml:space="preserve">De finalewedstrijden moeten beslist worden. Bij een gelijkspel volgen meteen penalties (3 per team vanaf 9 meter). </t>
  </si>
  <si>
    <t>Alle gemengde teams spelen in de jongens poule. Er zijn daarom ook geen restricties met betrekking tot de verhouding van jongens/meisjes.</t>
  </si>
  <si>
    <t xml:space="preserve">Parkeren is alleen toegestaan op beide parkeerplaatsen van SDC. </t>
  </si>
  <si>
    <t>EHBO is aanwezig in het wedstrijdsecretariaat.</t>
  </si>
  <si>
    <t>Plus Wilmink sponsort vers fruit wat elke speeldag gratis te verkrijgen is voor het wedstrijdsecretariaat.</t>
  </si>
  <si>
    <r>
      <t>De kantine is open,</t>
    </r>
    <r>
      <rPr>
        <b/>
        <sz val="12"/>
        <color theme="1"/>
        <rFont val="Calibri"/>
        <family val="2"/>
        <scheme val="minor"/>
      </rPr>
      <t xml:space="preserve"> LET OP: DE KANTINE NIET MET VOETBALSCHOENEN BETREDEN!!!!!!!!!!!!!!!!</t>
    </r>
  </si>
  <si>
    <t>Het finaleschema van de vrijdag wordt op woensdagavond gemaild naar de scholen en zsm op de site gezet.</t>
  </si>
  <si>
    <t>Veld 1A</t>
  </si>
  <si>
    <t>Veld  1B</t>
  </si>
  <si>
    <t>Veld 3A</t>
  </si>
  <si>
    <t>Veld 2A</t>
  </si>
  <si>
    <t>Veld 4A</t>
  </si>
  <si>
    <t>poule 3</t>
  </si>
  <si>
    <t xml:space="preserve"> - </t>
  </si>
  <si>
    <t>Punten</t>
  </si>
  <si>
    <t>Doelsaldo</t>
  </si>
  <si>
    <t>x</t>
  </si>
  <si>
    <t>Veld  2B</t>
  </si>
  <si>
    <t>Veld  3B</t>
  </si>
  <si>
    <t>Maandag 7 April</t>
  </si>
  <si>
    <t>Woensdag 9 April</t>
  </si>
  <si>
    <t>eindstand</t>
  </si>
  <si>
    <t>5e</t>
  </si>
  <si>
    <t>1e</t>
  </si>
  <si>
    <t>2e</t>
  </si>
  <si>
    <t>6e</t>
  </si>
  <si>
    <t>4e</t>
  </si>
  <si>
    <t>3e</t>
  </si>
  <si>
    <t xml:space="preserve">Jongens </t>
  </si>
  <si>
    <t>Kwart finale</t>
  </si>
  <si>
    <t>Halve finale</t>
  </si>
  <si>
    <t>Winnaar wedstrijd 1</t>
  </si>
  <si>
    <t>Winnaar wedstrijd 2</t>
  </si>
  <si>
    <t>Winnaar wedstrijd 3</t>
  </si>
  <si>
    <t>Winnaar wedstrijd 4</t>
  </si>
  <si>
    <t>3e/4e plaats</t>
  </si>
  <si>
    <t>Verliezer wedstrijd 1</t>
  </si>
  <si>
    <t>Verliezer wedstrijd 2</t>
  </si>
  <si>
    <t>Finale</t>
  </si>
  <si>
    <t>Poule 3</t>
  </si>
  <si>
    <t>Halve Finale</t>
  </si>
  <si>
    <t>Veld 1B</t>
  </si>
  <si>
    <t>Veld 2B</t>
  </si>
  <si>
    <t>Veld 3B</t>
  </si>
  <si>
    <t>-</t>
  </si>
  <si>
    <t>Prijsuitreiking volgt om 19:30 op het hoofdveld!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</si>
</sst>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7"/>
      <color rgb="FF000000"/>
      <name val="Arial"/>
      <family val="2"/>
    </font>
    <font>
      <sz val="2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vertical="top" wrapText="1"/>
    </xf>
    <xf numFmtId="0" fontId="2" fillId="2" borderId="0" xfId="0" applyFont="1" applyFill="1"/>
    <xf numFmtId="0" fontId="0" fillId="2" borderId="0" xfId="0" applyFill="1"/>
    <xf numFmtId="0" fontId="3" fillId="2" borderId="0" xfId="0" applyFont="1" applyFill="1"/>
    <xf numFmtId="0" fontId="1" fillId="2" borderId="1" xfId="0" applyFont="1" applyFill="1" applyBorder="1" applyAlignment="1">
      <alignment vertical="top" wrapText="1"/>
    </xf>
    <xf numFmtId="0" fontId="0" fillId="2" borderId="1" xfId="0" applyFill="1" applyBorder="1"/>
    <xf numFmtId="0" fontId="1" fillId="2" borderId="0" xfId="0" applyFont="1" applyFill="1" applyAlignment="1">
      <alignment vertical="top" wrapText="1"/>
    </xf>
    <xf numFmtId="0" fontId="4" fillId="0" borderId="0" xfId="0" applyFont="1"/>
    <xf numFmtId="0" fontId="0" fillId="2" borderId="0" xfId="0" applyFill="1" applyAlignment="1">
      <alignment horizontal="right"/>
    </xf>
    <xf numFmtId="0" fontId="0" fillId="0" borderId="0" xfId="0" applyAlignment="1">
      <alignment horizontal="right"/>
    </xf>
    <xf numFmtId="0" fontId="0" fillId="2" borderId="0" xfId="0" applyFill="1" applyAlignment="1">
      <alignment horizontal="left"/>
    </xf>
    <xf numFmtId="0" fontId="0" fillId="2" borderId="0" xfId="0" applyFill="1" applyAlignment="1">
      <alignment horizontal="center"/>
    </xf>
    <xf numFmtId="0" fontId="7" fillId="0" borderId="0" xfId="0" applyFont="1"/>
    <xf numFmtId="0" fontId="8" fillId="0" borderId="0" xfId="0" applyFont="1"/>
    <xf numFmtId="0" fontId="9" fillId="0" borderId="0" xfId="0" applyFont="1"/>
    <xf numFmtId="0" fontId="9" fillId="0" borderId="0" xfId="0" applyFont="1" applyAlignment="1">
      <alignment horizontal="right"/>
    </xf>
    <xf numFmtId="16" fontId="0" fillId="2" borderId="0" xfId="0" applyNumberFormat="1" applyFill="1" applyAlignment="1">
      <alignment horizontal="center"/>
    </xf>
    <xf numFmtId="0" fontId="0" fillId="3" borderId="1" xfId="0" applyFill="1" applyBorder="1"/>
    <xf numFmtId="16" fontId="9" fillId="0" borderId="0" xfId="0" applyNumberFormat="1" applyFont="1" applyAlignment="1">
      <alignment horizontal="right"/>
    </xf>
    <xf numFmtId="0" fontId="8" fillId="3" borderId="1" xfId="0" applyFont="1" applyFill="1" applyBorder="1"/>
    <xf numFmtId="0" fontId="0" fillId="4" borderId="0" xfId="0" applyFill="1"/>
    <xf numFmtId="0" fontId="0" fillId="4" borderId="0" xfId="0" applyFill="1" applyAlignment="1">
      <alignment vertical="center"/>
    </xf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horizontal="center"/>
    </xf>
    <xf numFmtId="0" fontId="10" fillId="4" borderId="0" xfId="0" applyFont="1" applyFill="1"/>
    <xf numFmtId="20" fontId="0" fillId="4" borderId="0" xfId="0" applyNumberFormat="1" applyFill="1" applyAlignment="1">
      <alignment horizontal="center" vertical="center"/>
    </xf>
    <xf numFmtId="0" fontId="11" fillId="4" borderId="0" xfId="0" applyFont="1" applyFill="1" applyAlignment="1"/>
    <xf numFmtId="0" fontId="0" fillId="4" borderId="0" xfId="0" applyFill="1" applyAlignment="1"/>
    <xf numFmtId="0" fontId="12" fillId="4" borderId="0" xfId="0" applyFont="1" applyFill="1" applyAlignment="1">
      <alignment horizontal="center" vertic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4B047F-3BA6-4B74-A1F1-04999071DF5D}">
  <dimension ref="A1:AN88"/>
  <sheetViews>
    <sheetView zoomScale="81" workbookViewId="0">
      <selection activeCell="U22" sqref="U22"/>
    </sheetView>
  </sheetViews>
  <sheetFormatPr defaultRowHeight="14.4" x14ac:dyDescent="0.3"/>
  <cols>
    <col min="1" max="1" width="6.21875" customWidth="1"/>
    <col min="2" max="2" width="6.33203125" customWidth="1"/>
    <col min="3" max="3" width="20.33203125" customWidth="1"/>
    <col min="4" max="4" width="20.21875" customWidth="1"/>
    <col min="5" max="5" width="2.77734375" customWidth="1"/>
    <col min="6" max="6" width="2" bestFit="1" customWidth="1"/>
    <col min="7" max="7" width="4.109375" customWidth="1"/>
    <col min="8" max="8" width="2" bestFit="1" customWidth="1"/>
    <col min="9" max="9" width="4.44140625" customWidth="1"/>
    <col min="10" max="10" width="17.44140625" bestFit="1" customWidth="1"/>
    <col min="11" max="11" width="7.109375" bestFit="1" customWidth="1"/>
    <col min="12" max="12" width="9.44140625" bestFit="1" customWidth="1"/>
    <col min="13" max="13" width="16.44140625" customWidth="1"/>
    <col min="14" max="14" width="17.109375" customWidth="1"/>
    <col min="15" max="15" width="2.88671875" customWidth="1"/>
    <col min="16" max="16" width="2" bestFit="1" customWidth="1"/>
    <col min="17" max="17" width="2.5546875" style="10" bestFit="1" customWidth="1"/>
    <col min="18" max="18" width="2" bestFit="1" customWidth="1"/>
    <col min="19" max="19" width="2" customWidth="1"/>
    <col min="20" max="20" width="3.6640625" customWidth="1"/>
    <col min="21" max="21" width="17.44140625" bestFit="1" customWidth="1"/>
    <col min="22" max="22" width="7.6640625" bestFit="1" customWidth="1"/>
    <col min="23" max="23" width="11" bestFit="1" customWidth="1"/>
    <col min="24" max="24" width="8.109375" bestFit="1" customWidth="1"/>
    <col min="25" max="25" width="9.44140625" bestFit="1" customWidth="1"/>
    <col min="26" max="26" width="15.21875" bestFit="1" customWidth="1"/>
    <col min="27" max="27" width="3.44140625" customWidth="1"/>
    <col min="28" max="28" width="3.21875" customWidth="1"/>
    <col min="29" max="29" width="3.109375" customWidth="1"/>
  </cols>
  <sheetData>
    <row r="1" spans="1:40" ht="25.8" x14ac:dyDescent="0.5">
      <c r="A1" s="2" t="s">
        <v>17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9"/>
      <c r="R1" s="3"/>
      <c r="S1" s="3"/>
      <c r="T1" s="3"/>
      <c r="U1" s="3"/>
      <c r="V1" s="3"/>
      <c r="W1" s="3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</row>
    <row r="2" spans="1:40" x14ac:dyDescent="0.3">
      <c r="A2" s="3"/>
      <c r="B2" s="3"/>
      <c r="C2" s="3"/>
      <c r="D2" s="3" t="s">
        <v>60</v>
      </c>
      <c r="E2" s="3"/>
      <c r="F2" s="3"/>
      <c r="G2" s="3"/>
      <c r="H2" s="3"/>
      <c r="I2" s="3"/>
      <c r="J2" s="3"/>
      <c r="K2" s="3"/>
      <c r="L2" s="3"/>
      <c r="M2" s="3"/>
      <c r="N2" s="3" t="s">
        <v>61</v>
      </c>
      <c r="O2" s="3"/>
      <c r="P2" s="3"/>
      <c r="Q2" s="9"/>
      <c r="R2" s="3"/>
      <c r="S2" s="3"/>
      <c r="T2" s="3"/>
      <c r="U2" s="3"/>
      <c r="V2" s="3"/>
      <c r="W2" s="3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</row>
    <row r="3" spans="1:40" ht="18" x14ac:dyDescent="0.35">
      <c r="A3" s="4" t="s">
        <v>18</v>
      </c>
      <c r="B3" s="3"/>
      <c r="C3" s="3"/>
      <c r="D3" s="4" t="s">
        <v>11</v>
      </c>
      <c r="E3" s="4"/>
      <c r="F3" s="4"/>
      <c r="G3" s="4"/>
      <c r="H3" s="4"/>
      <c r="I3" s="4"/>
      <c r="J3" s="4"/>
      <c r="K3" s="3"/>
      <c r="L3" s="3"/>
      <c r="M3" s="3"/>
      <c r="N3" s="4" t="s">
        <v>12</v>
      </c>
      <c r="O3" s="4"/>
      <c r="P3" s="3"/>
      <c r="Q3" s="9"/>
      <c r="R3" s="3"/>
      <c r="S3" s="3"/>
      <c r="T3" s="3"/>
      <c r="U3" s="3"/>
      <c r="V3" s="3"/>
      <c r="W3" s="3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3"/>
    </row>
    <row r="4" spans="1:40" x14ac:dyDescent="0.3">
      <c r="A4" s="3"/>
      <c r="B4" s="3"/>
      <c r="C4" s="3"/>
      <c r="D4" s="3"/>
      <c r="E4" s="3"/>
      <c r="F4" s="3"/>
      <c r="G4" s="12"/>
      <c r="H4" s="3"/>
      <c r="I4" s="3"/>
      <c r="J4" s="3"/>
      <c r="K4" s="3" t="s">
        <v>67</v>
      </c>
      <c r="L4" s="3" t="s">
        <v>68</v>
      </c>
      <c r="M4" s="3"/>
      <c r="N4" s="3"/>
      <c r="O4" s="3"/>
      <c r="P4" s="3"/>
      <c r="Q4" s="9"/>
      <c r="R4" s="3"/>
      <c r="S4" s="3"/>
      <c r="T4" s="3"/>
      <c r="U4" s="11"/>
      <c r="V4" s="11" t="s">
        <v>67</v>
      </c>
      <c r="W4" s="3" t="s">
        <v>68</v>
      </c>
      <c r="X4" s="13" t="s">
        <v>67</v>
      </c>
      <c r="Y4" s="13" t="s">
        <v>68</v>
      </c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4"/>
      <c r="AL4" s="14"/>
      <c r="AM4" s="14"/>
      <c r="AN4" s="13"/>
    </row>
    <row r="5" spans="1:40" x14ac:dyDescent="0.3">
      <c r="A5" s="5" t="s">
        <v>0</v>
      </c>
      <c r="B5" s="5" t="s">
        <v>1</v>
      </c>
      <c r="C5" s="6" t="str">
        <f>J5</f>
        <v>de Schuilplaats 1</v>
      </c>
      <c r="D5" s="6" t="str">
        <f>J8</f>
        <v>Bijstergoed</v>
      </c>
      <c r="E5" s="3"/>
      <c r="F5" s="12">
        <v>0</v>
      </c>
      <c r="G5" s="12" t="s">
        <v>66</v>
      </c>
      <c r="H5" s="12">
        <v>0</v>
      </c>
      <c r="I5" s="3"/>
      <c r="J5" s="6" t="s">
        <v>21</v>
      </c>
      <c r="K5" s="12">
        <f>X5</f>
        <v>16</v>
      </c>
      <c r="L5" s="12">
        <f>Y5</f>
        <v>7</v>
      </c>
      <c r="M5" s="6" t="str">
        <f>U5</f>
        <v>de Fonteijn 2</v>
      </c>
      <c r="N5" s="6" t="str">
        <f>U8</f>
        <v>Pelicaan 2</v>
      </c>
      <c r="O5" s="3"/>
      <c r="P5" s="12">
        <v>2</v>
      </c>
      <c r="Q5" s="12" t="s">
        <v>66</v>
      </c>
      <c r="R5" s="12">
        <v>0</v>
      </c>
      <c r="S5" s="12"/>
      <c r="T5" s="12"/>
      <c r="U5" s="6" t="s">
        <v>25</v>
      </c>
      <c r="V5" s="3">
        <f t="shared" ref="V5:W9" si="0">X11</f>
        <v>14</v>
      </c>
      <c r="W5" s="12">
        <f t="shared" si="0"/>
        <v>1</v>
      </c>
      <c r="X5" s="13">
        <f>SUM(AA5+AB5+AC5+AD5+AE5+AF5+AG5+AH5)</f>
        <v>16</v>
      </c>
      <c r="Y5" s="13">
        <f>SUM(F5+F8+H10+H11+F22+F23+H25+H28-F28-F25-H23-H22-F11-F10-H8-H5)</f>
        <v>7</v>
      </c>
      <c r="Z5" s="13" t="str">
        <f>J5</f>
        <v>de Schuilplaats 1</v>
      </c>
      <c r="AA5" s="13" t="str">
        <f>IF(F5&gt;H5,"3",IF(F5=H5,"1","0"))</f>
        <v>1</v>
      </c>
      <c r="AB5" s="13" t="str">
        <f>IF(F8&gt;H8,"3",IF(F8=H8,"1","0"))</f>
        <v>3</v>
      </c>
      <c r="AC5" s="13" t="str">
        <f>IF(F10&lt;H10,"3",IF(F10=H10,"1","0"))</f>
        <v>0</v>
      </c>
      <c r="AD5" s="13" t="str">
        <f>IF(F11&lt;H11,"3",IF(F11=H11,"1","0"))</f>
        <v>3</v>
      </c>
      <c r="AE5" s="13" t="str">
        <f>IF(F22&gt;H22,"3",IF(F22=H22,"1","0"))</f>
        <v>3</v>
      </c>
      <c r="AF5" s="13" t="str">
        <f>IF(F23&gt;H23,"3",IF(F23=H23,"1","0"))</f>
        <v>0</v>
      </c>
      <c r="AG5" s="13" t="str">
        <f>IF(F25&lt;H25,"3",IF(F25=H25,"1","0"))</f>
        <v>3</v>
      </c>
      <c r="AH5" s="13" t="str">
        <f>IF(F28&lt;H28,"3",IF(F28=H28,"1","0"))</f>
        <v>3</v>
      </c>
      <c r="AI5" s="13" t="s">
        <v>69</v>
      </c>
      <c r="AJ5" s="13"/>
      <c r="AK5" s="14"/>
      <c r="AL5" s="14"/>
      <c r="AM5" s="14"/>
      <c r="AN5" s="13"/>
    </row>
    <row r="6" spans="1:40" x14ac:dyDescent="0.3">
      <c r="A6" s="5" t="s">
        <v>1</v>
      </c>
      <c r="B6" s="5" t="s">
        <v>2</v>
      </c>
      <c r="C6" s="6" t="str">
        <f>J6</f>
        <v>de Akker</v>
      </c>
      <c r="D6" s="6" t="str">
        <f>J7</f>
        <v>de Fonteijn 1</v>
      </c>
      <c r="E6" s="3"/>
      <c r="F6" s="12">
        <v>0</v>
      </c>
      <c r="G6" s="12" t="s">
        <v>66</v>
      </c>
      <c r="H6" s="12">
        <v>2</v>
      </c>
      <c r="I6" s="3"/>
      <c r="J6" s="6" t="s">
        <v>23</v>
      </c>
      <c r="K6" s="12">
        <f t="shared" ref="K6:K9" si="1">X6</f>
        <v>2</v>
      </c>
      <c r="L6" s="12">
        <f t="shared" ref="L6:L9" si="2">Y6</f>
        <v>-14</v>
      </c>
      <c r="M6" s="6" t="str">
        <f>U6</f>
        <v>de Schuilplaats 3</v>
      </c>
      <c r="N6" s="6" t="str">
        <f>U7</f>
        <v>de Wegwijzer</v>
      </c>
      <c r="O6" s="3"/>
      <c r="P6" s="12">
        <v>1</v>
      </c>
      <c r="Q6" s="12" t="s">
        <v>66</v>
      </c>
      <c r="R6" s="12">
        <v>1</v>
      </c>
      <c r="S6" s="12"/>
      <c r="T6" s="12"/>
      <c r="U6" s="6" t="s">
        <v>22</v>
      </c>
      <c r="V6" s="3">
        <f t="shared" si="0"/>
        <v>16</v>
      </c>
      <c r="W6" s="12">
        <f t="shared" si="0"/>
        <v>13</v>
      </c>
      <c r="X6" s="13">
        <f t="shared" ref="X6:X15" si="3">SUM(AA6+AB6+AC6+AD6+AE6+AF6+AG6+AH6)</f>
        <v>2</v>
      </c>
      <c r="Y6" s="13">
        <f>SUM(F6+H8+H9+F13+H20+F24+F25+H27-F27-H25-H24-F20-H13-F9-F8-H6)</f>
        <v>-14</v>
      </c>
      <c r="Z6" s="13" t="str">
        <f>J6</f>
        <v>de Akker</v>
      </c>
      <c r="AA6" s="13" t="str">
        <f>IF(F6&gt;H6,"3",IF(F6=H6,"1","0"))</f>
        <v>0</v>
      </c>
      <c r="AB6" s="13" t="str">
        <f>IF(F8&lt;H8,"3",IF(F8=H8,"1","0"))</f>
        <v>0</v>
      </c>
      <c r="AC6" s="13" t="str">
        <f>IF(F9&lt;H9,"3",IF(F9=H9,"1","0"))</f>
        <v>0</v>
      </c>
      <c r="AD6" s="13" t="str">
        <f>IF(F13&gt;H13,"3",IF(F13=H13,"1","0"))</f>
        <v>1</v>
      </c>
      <c r="AE6" s="13" t="str">
        <f>IF(F20&lt;H20,"3",IF(F20=H20,"1","0"))</f>
        <v>0</v>
      </c>
      <c r="AF6" s="13" t="str">
        <f>IF(F24&gt;H24,"3",IF(F24=H24,"1","0"))</f>
        <v>0</v>
      </c>
      <c r="AG6" s="13" t="str">
        <f>IF(F25&gt;H25,"3",IF(F25=H25,"1","0"))</f>
        <v>0</v>
      </c>
      <c r="AH6" s="13" t="str">
        <f>IF(F27&lt;H27,"3",IF(F27=H27,"1","0"))</f>
        <v>1</v>
      </c>
      <c r="AI6" s="13" t="s">
        <v>69</v>
      </c>
      <c r="AJ6" s="13"/>
      <c r="AK6" s="14"/>
      <c r="AL6" s="14"/>
      <c r="AM6" s="14"/>
      <c r="AN6" s="13"/>
    </row>
    <row r="7" spans="1:40" x14ac:dyDescent="0.3">
      <c r="A7" s="5" t="s">
        <v>2</v>
      </c>
      <c r="B7" s="5" t="s">
        <v>3</v>
      </c>
      <c r="C7" s="6" t="str">
        <f>J9</f>
        <v>Pelcaan 1</v>
      </c>
      <c r="D7" s="6" t="str">
        <f>J7</f>
        <v>de Fonteijn 1</v>
      </c>
      <c r="E7" s="3"/>
      <c r="F7" s="12">
        <v>2</v>
      </c>
      <c r="G7" s="12" t="s">
        <v>66</v>
      </c>
      <c r="H7" s="12">
        <v>1</v>
      </c>
      <c r="I7" s="3"/>
      <c r="J7" s="6" t="s">
        <v>24</v>
      </c>
      <c r="K7" s="12">
        <f t="shared" si="1"/>
        <v>8</v>
      </c>
      <c r="L7" s="12">
        <f t="shared" si="2"/>
        <v>-6</v>
      </c>
      <c r="M7" s="6" t="str">
        <f>U9</f>
        <v>Kelnarij</v>
      </c>
      <c r="N7" s="6" t="str">
        <f>U7</f>
        <v>de Wegwijzer</v>
      </c>
      <c r="O7" s="3"/>
      <c r="P7" s="12">
        <v>1</v>
      </c>
      <c r="Q7" s="12" t="s">
        <v>66</v>
      </c>
      <c r="R7" s="12">
        <v>3</v>
      </c>
      <c r="S7" s="12"/>
      <c r="T7" s="12"/>
      <c r="U7" s="6" t="s">
        <v>26</v>
      </c>
      <c r="V7" s="3">
        <f t="shared" si="0"/>
        <v>20</v>
      </c>
      <c r="W7" s="12">
        <f t="shared" si="0"/>
        <v>19</v>
      </c>
      <c r="X7" s="13">
        <f t="shared" si="3"/>
        <v>8</v>
      </c>
      <c r="Y7" s="13">
        <f>SUM(H6+H7+F11+F14+H19+H22+F26+F27-H27-H26-F22-F19-H14-H11-F7-F6)</f>
        <v>-6</v>
      </c>
      <c r="Z7" s="13" t="str">
        <f>J7</f>
        <v>de Fonteijn 1</v>
      </c>
      <c r="AA7" s="13" t="str">
        <f>IF(F6&lt;H6,"3",IF(F6=H6,"1","0"))</f>
        <v>3</v>
      </c>
      <c r="AB7" s="13" t="str">
        <f>IF(F7&lt;H7,"3",IF(F7=H7,"1","0"))</f>
        <v>0</v>
      </c>
      <c r="AC7" s="13" t="str">
        <f>IF(F11&gt;H11,"3",IF(F11=H11,"1","0"))</f>
        <v>0</v>
      </c>
      <c r="AD7" s="13" t="str">
        <f>IF(F14&gt;H14,"3",IF(F14=H14,"1","0"))</f>
        <v>1</v>
      </c>
      <c r="AE7" s="13" t="str">
        <f>IF(F19&lt;H19,"3",IF(F19=H19,"1","0"))</f>
        <v>0</v>
      </c>
      <c r="AF7" s="13" t="str">
        <f>IF(F22&gt;H22,"3",IF(F22=H22,"1","0"))</f>
        <v>3</v>
      </c>
      <c r="AG7" s="13" t="str">
        <f>IF(F26&gt;H26,"3",IF(F26=H26,"1","0"))</f>
        <v>0</v>
      </c>
      <c r="AH7" s="13" t="str">
        <f>IF(F27&gt;H27,"3",IF(F27=H27,"1","0"))</f>
        <v>1</v>
      </c>
      <c r="AI7" s="13" t="s">
        <v>69</v>
      </c>
      <c r="AJ7" s="13"/>
      <c r="AK7" s="14"/>
      <c r="AL7" s="14"/>
      <c r="AM7" s="14"/>
      <c r="AN7" s="13"/>
    </row>
    <row r="8" spans="1:40" x14ac:dyDescent="0.3">
      <c r="A8" s="5" t="s">
        <v>3</v>
      </c>
      <c r="B8" s="5" t="s">
        <v>4</v>
      </c>
      <c r="C8" s="6" t="str">
        <f>J5</f>
        <v>de Schuilplaats 1</v>
      </c>
      <c r="D8" s="6" t="str">
        <f>J6</f>
        <v>de Akker</v>
      </c>
      <c r="E8" s="3"/>
      <c r="F8" s="12">
        <v>1</v>
      </c>
      <c r="G8" s="12" t="s">
        <v>66</v>
      </c>
      <c r="H8" s="12">
        <v>0</v>
      </c>
      <c r="I8" s="3"/>
      <c r="J8" s="6" t="s">
        <v>27</v>
      </c>
      <c r="K8" s="12">
        <f>X8</f>
        <v>12</v>
      </c>
      <c r="L8" s="12">
        <f t="shared" si="2"/>
        <v>5</v>
      </c>
      <c r="M8" s="6" t="str">
        <f>U5</f>
        <v>de Fonteijn 2</v>
      </c>
      <c r="N8" s="6" t="str">
        <f>U6</f>
        <v>de Schuilplaats 3</v>
      </c>
      <c r="O8" s="3"/>
      <c r="P8" s="12">
        <v>0</v>
      </c>
      <c r="Q8" s="12" t="s">
        <v>66</v>
      </c>
      <c r="R8" s="12">
        <v>0</v>
      </c>
      <c r="S8" s="12"/>
      <c r="T8" s="12"/>
      <c r="U8" s="6" t="s">
        <v>15</v>
      </c>
      <c r="V8" s="3">
        <f t="shared" si="0"/>
        <v>0</v>
      </c>
      <c r="W8" s="12">
        <f t="shared" si="0"/>
        <v>-22</v>
      </c>
      <c r="X8" s="13">
        <f t="shared" si="3"/>
        <v>12</v>
      </c>
      <c r="Y8" s="13">
        <f>SUM(H5+F9+F12+H14+F19+H21+H24+F28-H28-F24-F21-H19-F14-H12-H9-F5)</f>
        <v>5</v>
      </c>
      <c r="Z8" s="13" t="str">
        <f>J8</f>
        <v>Bijstergoed</v>
      </c>
      <c r="AA8" s="13" t="str">
        <f>IF(F5&lt;H5,"3",IF(F5=H5,"1","0"))</f>
        <v>1</v>
      </c>
      <c r="AB8" s="13" t="str">
        <f>IF(F9&gt;H9,"3",IF(F9=H9,"1","0"))</f>
        <v>3</v>
      </c>
      <c r="AC8" s="13" t="str">
        <f>IF(F12&gt;H12,"3",IF(F12=H12,"1","0"))</f>
        <v>1</v>
      </c>
      <c r="AD8" s="13" t="str">
        <f>IF(F14&lt;H14,"3",IF(F14=H14,"1","0"))</f>
        <v>1</v>
      </c>
      <c r="AE8" s="13" t="str">
        <f>IF(F19&gt;H19,"3",IF(F19=H19,"1","0"))</f>
        <v>3</v>
      </c>
      <c r="AF8" s="13" t="str">
        <f>IF(F21&lt;H21,"3",IF(F21=H21,"1","0"))</f>
        <v>0</v>
      </c>
      <c r="AG8" s="13" t="str">
        <f>IF(F24&lt;H24,"3",IF(F24=H24,"1","0"))</f>
        <v>3</v>
      </c>
      <c r="AH8" s="13" t="str">
        <f>IF(F28&gt;H28,"3",IF(F28=H28,"1","0"))</f>
        <v>0</v>
      </c>
      <c r="AI8" s="13" t="s">
        <v>69</v>
      </c>
      <c r="AJ8" s="13"/>
      <c r="AK8" s="14"/>
      <c r="AL8" s="14"/>
      <c r="AM8" s="14"/>
      <c r="AN8" s="13"/>
    </row>
    <row r="9" spans="1:40" x14ac:dyDescent="0.3">
      <c r="A9" s="5" t="s">
        <v>4</v>
      </c>
      <c r="B9" s="5" t="s">
        <v>5</v>
      </c>
      <c r="C9" s="6" t="str">
        <f>J8</f>
        <v>Bijstergoed</v>
      </c>
      <c r="D9" s="6" t="str">
        <f>J6</f>
        <v>de Akker</v>
      </c>
      <c r="E9" s="3"/>
      <c r="F9" s="12">
        <v>3</v>
      </c>
      <c r="G9" s="12" t="s">
        <v>66</v>
      </c>
      <c r="H9" s="12">
        <v>0</v>
      </c>
      <c r="I9" s="3"/>
      <c r="J9" s="6" t="s">
        <v>28</v>
      </c>
      <c r="K9" s="12">
        <f t="shared" si="1"/>
        <v>20</v>
      </c>
      <c r="L9" s="12">
        <f t="shared" si="2"/>
        <v>8</v>
      </c>
      <c r="M9" s="6" t="str">
        <f>U8</f>
        <v>Pelicaan 2</v>
      </c>
      <c r="N9" s="6" t="str">
        <f>U6</f>
        <v>de Schuilplaats 3</v>
      </c>
      <c r="O9" s="3"/>
      <c r="P9" s="12">
        <v>0</v>
      </c>
      <c r="Q9" s="12" t="s">
        <v>66</v>
      </c>
      <c r="R9" s="12">
        <v>4</v>
      </c>
      <c r="S9" s="12"/>
      <c r="T9" s="12"/>
      <c r="U9" s="6" t="s">
        <v>29</v>
      </c>
      <c r="V9" s="3">
        <f t="shared" si="0"/>
        <v>6</v>
      </c>
      <c r="W9" s="12">
        <f t="shared" si="0"/>
        <v>-11</v>
      </c>
      <c r="X9" s="13">
        <f t="shared" si="3"/>
        <v>20</v>
      </c>
      <c r="Y9" s="13">
        <f>SUM(F7+F10+H12+H13+F20+F21+H23+H26-F26-F23-H21-H20-F13-F12-H10-H7)</f>
        <v>8</v>
      </c>
      <c r="Z9" s="13" t="str">
        <f>J9</f>
        <v>Pelcaan 1</v>
      </c>
      <c r="AA9" s="13" t="str">
        <f>IF(F7&gt;H7,"3",IF(F7=H7,"1","0"))</f>
        <v>3</v>
      </c>
      <c r="AB9" s="13" t="str">
        <f>IF(F10&gt;H10,"3",IF(F10=H10,"1","0"))</f>
        <v>3</v>
      </c>
      <c r="AC9" s="13" t="str">
        <f>IF(F12&lt;H12,"3",IF(F12=H12,"1","0"))</f>
        <v>1</v>
      </c>
      <c r="AD9" s="13" t="str">
        <f>IF(F13&lt;H13,"3",IF(F13=H13,"1","0"))</f>
        <v>1</v>
      </c>
      <c r="AE9" s="13" t="str">
        <f>IF(F20&gt;H20,"3",IF(F20=H20,"1","0"))</f>
        <v>3</v>
      </c>
      <c r="AF9" s="13" t="str">
        <f>IF(F21&gt;H21,"3",IF(F21=H21,"1","0"))</f>
        <v>3</v>
      </c>
      <c r="AG9" s="13" t="str">
        <f>IF(F23&lt;H23,"3",IF(F23=H23,"1","0"))</f>
        <v>3</v>
      </c>
      <c r="AH9" s="13" t="str">
        <f>IF(F26&lt;H26,"3",IF(F26=H26,"1","0"))</f>
        <v>3</v>
      </c>
      <c r="AI9" s="13" t="s">
        <v>69</v>
      </c>
      <c r="AJ9" s="13"/>
      <c r="AK9" s="14"/>
      <c r="AL9" s="14"/>
      <c r="AM9" s="14"/>
      <c r="AN9" s="13"/>
    </row>
    <row r="10" spans="1:40" x14ac:dyDescent="0.3">
      <c r="A10" s="5" t="s">
        <v>5</v>
      </c>
      <c r="B10" s="5" t="s">
        <v>6</v>
      </c>
      <c r="C10" s="6" t="str">
        <f>J9</f>
        <v>Pelcaan 1</v>
      </c>
      <c r="D10" s="6" t="str">
        <f>J5</f>
        <v>de Schuilplaats 1</v>
      </c>
      <c r="E10" s="3"/>
      <c r="F10" s="12">
        <v>1</v>
      </c>
      <c r="G10" s="12" t="s">
        <v>66</v>
      </c>
      <c r="H10" s="12">
        <v>0</v>
      </c>
      <c r="I10" s="3"/>
      <c r="J10" s="3"/>
      <c r="K10" s="3"/>
      <c r="L10" s="3"/>
      <c r="M10" s="6" t="str">
        <f>U9</f>
        <v>Kelnarij</v>
      </c>
      <c r="N10" s="6" t="str">
        <f>U5</f>
        <v>de Fonteijn 2</v>
      </c>
      <c r="O10" s="3"/>
      <c r="P10" s="12">
        <v>0</v>
      </c>
      <c r="Q10" s="12" t="s">
        <v>66</v>
      </c>
      <c r="R10" s="12">
        <v>2</v>
      </c>
      <c r="S10" s="12"/>
      <c r="T10" s="12"/>
      <c r="U10" s="3"/>
      <c r="V10" s="3"/>
      <c r="W10" s="12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4"/>
      <c r="AL10" s="14"/>
      <c r="AM10" s="14"/>
      <c r="AN10" s="13"/>
    </row>
    <row r="11" spans="1:40" x14ac:dyDescent="0.3">
      <c r="A11" s="5" t="s">
        <v>6</v>
      </c>
      <c r="B11" s="5" t="s">
        <v>7</v>
      </c>
      <c r="C11" s="6" t="str">
        <f>J7</f>
        <v>de Fonteijn 1</v>
      </c>
      <c r="D11" s="6" t="str">
        <f>J5</f>
        <v>de Schuilplaats 1</v>
      </c>
      <c r="E11" s="3"/>
      <c r="F11" s="12">
        <v>0</v>
      </c>
      <c r="G11" s="12" t="s">
        <v>66</v>
      </c>
      <c r="H11" s="12">
        <v>2</v>
      </c>
      <c r="I11" s="3"/>
      <c r="J11" s="3"/>
      <c r="K11" s="3"/>
      <c r="L11" s="3"/>
      <c r="M11" s="6" t="str">
        <f>U7</f>
        <v>de Wegwijzer</v>
      </c>
      <c r="N11" s="6" t="str">
        <f>U5</f>
        <v>de Fonteijn 2</v>
      </c>
      <c r="O11" s="3"/>
      <c r="P11" s="12">
        <v>3</v>
      </c>
      <c r="Q11" s="12" t="s">
        <v>66</v>
      </c>
      <c r="R11" s="12">
        <v>0</v>
      </c>
      <c r="S11" s="12"/>
      <c r="T11" s="12"/>
      <c r="U11" s="3"/>
      <c r="V11" s="3"/>
      <c r="W11" s="12"/>
      <c r="X11" s="13">
        <f t="shared" si="3"/>
        <v>14</v>
      </c>
      <c r="Y11" s="13">
        <f>SUM(P5+P8+R10+R11+P22+P23+R25+R28-P28-P25-R23-R22-P11-P10-R8-R5)</f>
        <v>1</v>
      </c>
      <c r="Z11" s="13" t="s">
        <v>25</v>
      </c>
      <c r="AA11" s="13" t="str">
        <f>IF(P5&gt;R5,"3",IF(P5=R5,"1","0"))</f>
        <v>3</v>
      </c>
      <c r="AB11" s="13" t="str">
        <f>IF(P8&gt;R8,"3",IF(P8=R8,"1","0"))</f>
        <v>1</v>
      </c>
      <c r="AC11" s="13" t="str">
        <f>IF(P10&lt;R10,"3",IF(P10=R10,"1","0"))</f>
        <v>3</v>
      </c>
      <c r="AD11" s="13" t="str">
        <f>IF(P11&lt;R11,"3",IF(P11=R11,"1","0"))</f>
        <v>0</v>
      </c>
      <c r="AE11" s="13" t="str">
        <f>IF(P22&gt;R22,"3",IF(P22=R22,"1","0"))</f>
        <v>0</v>
      </c>
      <c r="AF11" s="13" t="str">
        <f>IF(P23&gt;R23,"3",IF(P23=R23,"1","0"))</f>
        <v>3</v>
      </c>
      <c r="AG11" s="13" t="str">
        <f>IF(P25&lt;R25,"3",IF(P25=R25,"1","0"))</f>
        <v>1</v>
      </c>
      <c r="AH11" s="13" t="str">
        <f>IF(P28&lt;R28,"3",IF(P28=R28,"1","0"))</f>
        <v>3</v>
      </c>
      <c r="AI11" s="13" t="s">
        <v>69</v>
      </c>
      <c r="AJ11" s="13"/>
      <c r="AK11" s="14"/>
      <c r="AL11" s="14"/>
      <c r="AM11" s="14"/>
      <c r="AN11" s="13"/>
    </row>
    <row r="12" spans="1:40" x14ac:dyDescent="0.3">
      <c r="A12" s="5" t="s">
        <v>7</v>
      </c>
      <c r="B12" s="5" t="s">
        <v>8</v>
      </c>
      <c r="C12" s="6" t="str">
        <f>J8</f>
        <v>Bijstergoed</v>
      </c>
      <c r="D12" s="6" t="str">
        <f>J9</f>
        <v>Pelcaan 1</v>
      </c>
      <c r="E12" s="3"/>
      <c r="F12" s="12">
        <v>1</v>
      </c>
      <c r="G12" s="12" t="s">
        <v>66</v>
      </c>
      <c r="H12" s="12">
        <v>1</v>
      </c>
      <c r="I12" s="3"/>
      <c r="J12" s="3"/>
      <c r="K12" s="3"/>
      <c r="L12" s="3"/>
      <c r="M12" s="6" t="str">
        <f>U8</f>
        <v>Pelicaan 2</v>
      </c>
      <c r="N12" s="6" t="str">
        <f>U9</f>
        <v>Kelnarij</v>
      </c>
      <c r="O12" s="3"/>
      <c r="P12" s="12">
        <v>0</v>
      </c>
      <c r="Q12" s="12" t="s">
        <v>66</v>
      </c>
      <c r="R12" s="12">
        <v>2</v>
      </c>
      <c r="S12" s="12"/>
      <c r="T12" s="12"/>
      <c r="U12" s="11"/>
      <c r="V12" s="11"/>
      <c r="W12" s="12"/>
      <c r="X12" s="13">
        <f t="shared" si="3"/>
        <v>16</v>
      </c>
      <c r="Y12" s="13">
        <f>SUM(P6+R8+R9+P13+R20+P24+P25+R27-P27-R25-R24-P20-R13-P9-P8-R6)</f>
        <v>13</v>
      </c>
      <c r="Z12" s="13" t="s">
        <v>22</v>
      </c>
      <c r="AA12" s="13" t="str">
        <f>IF(P6&gt;R6,"3",IF(P6=R6,"1","0"))</f>
        <v>1</v>
      </c>
      <c r="AB12" s="13" t="str">
        <f>IF(P8&lt;R8,"3",IF(P8=R8,"1","0"))</f>
        <v>1</v>
      </c>
      <c r="AC12" s="13" t="str">
        <f>IF(P9&lt;R9,"3",IF(P9=R9,"1","0"))</f>
        <v>3</v>
      </c>
      <c r="AD12" s="13" t="str">
        <f>IF(P13&gt;R13,"3",IF(P13=R13,"1","0"))</f>
        <v>3</v>
      </c>
      <c r="AE12" s="13" t="str">
        <f>IF(P20&lt;R20,"3",IF(P20=R20,"1","0"))</f>
        <v>3</v>
      </c>
      <c r="AF12" s="13" t="str">
        <f>IF(P24&gt;R24,"3",IF(P24=R24,"1","0"))</f>
        <v>3</v>
      </c>
      <c r="AG12" s="13" t="str">
        <f>IF(P25&gt;R25,"3",IF(P25=R25,"1","0"))</f>
        <v>1</v>
      </c>
      <c r="AH12" s="13" t="str">
        <f>IF(P27&lt;R27,"3",IF(P27=R27,"1","0"))</f>
        <v>1</v>
      </c>
      <c r="AI12" s="13" t="s">
        <v>69</v>
      </c>
      <c r="AJ12" s="13"/>
      <c r="AK12" s="14"/>
      <c r="AL12" s="14"/>
      <c r="AM12" s="14"/>
      <c r="AN12" s="13"/>
    </row>
    <row r="13" spans="1:40" x14ac:dyDescent="0.3">
      <c r="A13" s="5" t="s">
        <v>8</v>
      </c>
      <c r="B13" s="5" t="s">
        <v>9</v>
      </c>
      <c r="C13" s="6" t="str">
        <f>J6</f>
        <v>de Akker</v>
      </c>
      <c r="D13" s="6" t="str">
        <f>J9</f>
        <v>Pelcaan 1</v>
      </c>
      <c r="E13" s="3"/>
      <c r="F13" s="12">
        <v>0</v>
      </c>
      <c r="G13" s="12" t="s">
        <v>66</v>
      </c>
      <c r="H13" s="12">
        <v>0</v>
      </c>
      <c r="I13" s="3"/>
      <c r="J13" s="3"/>
      <c r="K13" s="3"/>
      <c r="L13" s="3"/>
      <c r="M13" s="6" t="str">
        <f>U6</f>
        <v>de Schuilplaats 3</v>
      </c>
      <c r="N13" s="6" t="str">
        <f>U9</f>
        <v>Kelnarij</v>
      </c>
      <c r="O13" s="3"/>
      <c r="P13" s="12">
        <v>2</v>
      </c>
      <c r="Q13" s="12" t="s">
        <v>66</v>
      </c>
      <c r="R13" s="12">
        <v>0</v>
      </c>
      <c r="S13" s="12"/>
      <c r="T13" s="12"/>
      <c r="U13" s="3"/>
      <c r="V13" s="3"/>
      <c r="W13" s="12"/>
      <c r="X13" s="13">
        <f t="shared" si="3"/>
        <v>20</v>
      </c>
      <c r="Y13" s="13">
        <f>SUM(R6+R7+P11+P14+R19+R22+P26+P27-R27-R26-P22-P19-R14-R11-P7-P6)</f>
        <v>19</v>
      </c>
      <c r="Z13" s="13" t="s">
        <v>26</v>
      </c>
      <c r="AA13" s="13" t="str">
        <f>IF(P6&lt;R6,"3",IF(P6=R6,"1","0"))</f>
        <v>1</v>
      </c>
      <c r="AB13" s="13" t="str">
        <f>IF(P7&lt;R7,"3",IF(P7=R7,"1","0"))</f>
        <v>3</v>
      </c>
      <c r="AC13" s="13" t="str">
        <f>IF(P11&gt;R11,"3",IF(P11=R11,"1","0"))</f>
        <v>3</v>
      </c>
      <c r="AD13" s="13" t="str">
        <f>IF(P14&gt;R14,"3",IF(P14=R14,"1","0"))</f>
        <v>3</v>
      </c>
      <c r="AE13" s="13" t="str">
        <f>IF(P19&lt;R19,"3",IF(P19=R19,"1","0"))</f>
        <v>3</v>
      </c>
      <c r="AF13" s="13" t="str">
        <f>IF(P22&lt;R22,"3",IF(P22=R22,"1","0"))</f>
        <v>3</v>
      </c>
      <c r="AG13" s="13" t="str">
        <f>IF(P26&gt;R26,"3",IF(P26=R26,"1","0"))</f>
        <v>3</v>
      </c>
      <c r="AH13" s="13" t="str">
        <f>IF(P27&gt;R27,"3",IF(P27=R27,"1","0"))</f>
        <v>1</v>
      </c>
      <c r="AI13" s="13" t="s">
        <v>69</v>
      </c>
      <c r="AJ13" s="13"/>
      <c r="AK13" s="14"/>
      <c r="AL13" s="14"/>
      <c r="AM13" s="14"/>
      <c r="AN13" s="13"/>
    </row>
    <row r="14" spans="1:40" x14ac:dyDescent="0.3">
      <c r="A14" s="5" t="s">
        <v>9</v>
      </c>
      <c r="B14" s="5" t="s">
        <v>10</v>
      </c>
      <c r="C14" s="6" t="str">
        <f>J7</f>
        <v>de Fonteijn 1</v>
      </c>
      <c r="D14" s="6" t="str">
        <f>J8</f>
        <v>Bijstergoed</v>
      </c>
      <c r="E14" s="3"/>
      <c r="F14" s="12">
        <v>0</v>
      </c>
      <c r="G14" s="12" t="s">
        <v>66</v>
      </c>
      <c r="H14" s="12">
        <v>0</v>
      </c>
      <c r="I14" s="3"/>
      <c r="J14" s="3"/>
      <c r="K14" s="3"/>
      <c r="L14" s="3"/>
      <c r="M14" s="6" t="str">
        <f>U7</f>
        <v>de Wegwijzer</v>
      </c>
      <c r="N14" s="6" t="str">
        <f>U8</f>
        <v>Pelicaan 2</v>
      </c>
      <c r="O14" s="3"/>
      <c r="P14" s="12">
        <v>2</v>
      </c>
      <c r="Q14" s="12" t="s">
        <v>66</v>
      </c>
      <c r="R14" s="12">
        <v>0</v>
      </c>
      <c r="S14" s="12"/>
      <c r="T14" s="12"/>
      <c r="U14" s="3"/>
      <c r="V14" s="3"/>
      <c r="W14" s="12"/>
      <c r="X14" s="13">
        <f t="shared" si="3"/>
        <v>0</v>
      </c>
      <c r="Y14" s="13">
        <f>SUM(R5+P9+P12+R14+R21+P19+R24+P28-R28-P24-P21-R19-P14-R12-R9-P5)</f>
        <v>-22</v>
      </c>
      <c r="Z14" s="13" t="s">
        <v>15</v>
      </c>
      <c r="AA14" s="13" t="str">
        <f>IF(P5&lt;R5,"3",IF(P5=R5,"1","0"))</f>
        <v>0</v>
      </c>
      <c r="AB14" s="13" t="str">
        <f>IF(P9&gt;R9,"3",IF(P9=R9,"1","0"))</f>
        <v>0</v>
      </c>
      <c r="AC14" s="13" t="str">
        <f>IF(P12&gt;R12,"3",IF(P12=R12,"1","0"))</f>
        <v>0</v>
      </c>
      <c r="AD14" s="13" t="str">
        <f>IF(P14&lt;R14,"3",IF(P14=R14,"1","0"))</f>
        <v>0</v>
      </c>
      <c r="AE14" s="13" t="str">
        <f>IF(P19&gt;R19,"3",IF(P19=R19,"1","0"))</f>
        <v>0</v>
      </c>
      <c r="AF14" s="13" t="str">
        <f>IF(P21&lt;R21,"3",IF(P21=R21,"1","0"))</f>
        <v>0</v>
      </c>
      <c r="AG14" s="13" t="str">
        <f>IF(P24&lt;R24,"3",IF(P24=R24,"1","0"))</f>
        <v>0</v>
      </c>
      <c r="AH14" s="13" t="str">
        <f>IF(P28&gt;R28,"3",IF(P28=R28,"1","0"))</f>
        <v>0</v>
      </c>
      <c r="AI14" s="13" t="s">
        <v>69</v>
      </c>
      <c r="AJ14" s="13"/>
      <c r="AK14" s="14"/>
      <c r="AL14" s="14"/>
      <c r="AM14" s="14"/>
      <c r="AN14" s="13"/>
    </row>
    <row r="15" spans="1:40" x14ac:dyDescent="0.3">
      <c r="A15" s="5" t="s">
        <v>20</v>
      </c>
      <c r="B15" s="5" t="s">
        <v>20</v>
      </c>
      <c r="C15" s="6"/>
      <c r="D15" s="6"/>
      <c r="E15" s="3"/>
      <c r="F15" s="3"/>
      <c r="G15" s="12"/>
      <c r="H15" s="3"/>
      <c r="I15" s="3"/>
      <c r="J15" s="3"/>
      <c r="K15" s="3"/>
      <c r="L15" s="3"/>
      <c r="M15" s="6"/>
      <c r="N15" s="6"/>
      <c r="O15" s="3"/>
      <c r="P15" s="9"/>
      <c r="Q15" s="3"/>
      <c r="R15" s="3"/>
      <c r="S15" s="3"/>
      <c r="T15" s="3"/>
      <c r="U15" s="3"/>
      <c r="V15" s="3"/>
      <c r="W15" s="3"/>
      <c r="X15" s="13">
        <f t="shared" si="3"/>
        <v>6</v>
      </c>
      <c r="Y15" s="13">
        <f>SUM(P7+P10+R12+R13+P20+P21+R23+R26-P26-P23-R21-R20-P13-P12-R10-R7)</f>
        <v>-11</v>
      </c>
      <c r="Z15" s="13" t="s">
        <v>29</v>
      </c>
      <c r="AA15" s="13" t="str">
        <f>IF(P7&gt;R7,"3",IF(P7=R7,"1","0"))</f>
        <v>0</v>
      </c>
      <c r="AB15" s="13" t="str">
        <f>IF(P10&gt;R10,"3",IF(P10=R10,"1","0"))</f>
        <v>0</v>
      </c>
      <c r="AC15" s="13" t="str">
        <f>IF(P12&lt;R12,"3",IF(P12=R12,"1","0"))</f>
        <v>3</v>
      </c>
      <c r="AD15" s="13" t="str">
        <f>IF(P13&lt;R13,"3",IF(P13=R13,"1","0"))</f>
        <v>0</v>
      </c>
      <c r="AE15" s="13" t="str">
        <f>IF(P20&gt;R20,"3",IF(P20=R20,"1","0"))</f>
        <v>0</v>
      </c>
      <c r="AF15" s="13" t="str">
        <f>IF(P21&gt;R21,"3",IF(P21=R21,"1","0"))</f>
        <v>3</v>
      </c>
      <c r="AG15" s="13" t="str">
        <f>IF(P23&lt;R23,"3",IF(P23=R23,"1","0"))</f>
        <v>0</v>
      </c>
      <c r="AH15" s="13" t="str">
        <f>IF(P26&lt;R26,"3",IF(P26=R26,"1","0"))</f>
        <v>0</v>
      </c>
      <c r="AI15" s="13" t="s">
        <v>69</v>
      </c>
      <c r="AJ15" s="13"/>
      <c r="AK15" s="14"/>
      <c r="AL15" s="14"/>
      <c r="AM15" s="14"/>
      <c r="AN15" s="13"/>
    </row>
    <row r="16" spans="1:40" x14ac:dyDescent="0.3">
      <c r="A16" s="7"/>
      <c r="B16" s="7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9"/>
      <c r="Q16" s="3"/>
      <c r="R16" s="3"/>
      <c r="S16" s="3"/>
      <c r="T16" s="3"/>
      <c r="U16" s="11"/>
      <c r="V16" s="11"/>
      <c r="W16" s="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4"/>
      <c r="AL16" s="14"/>
      <c r="AM16" s="14"/>
      <c r="AN16" s="13"/>
    </row>
    <row r="17" spans="1:40" ht="18" x14ac:dyDescent="0.35">
      <c r="A17" s="4" t="s">
        <v>19</v>
      </c>
      <c r="B17" s="7"/>
      <c r="C17" s="3"/>
      <c r="D17" s="3" t="s">
        <v>60</v>
      </c>
      <c r="E17" s="3"/>
      <c r="F17" s="3"/>
      <c r="G17" s="3"/>
      <c r="H17" s="3"/>
      <c r="I17" s="3"/>
      <c r="J17" s="3"/>
      <c r="K17" s="3"/>
      <c r="L17" s="3"/>
      <c r="M17" s="3" t="s">
        <v>61</v>
      </c>
      <c r="N17" s="3"/>
      <c r="O17" s="3"/>
      <c r="P17" s="9"/>
      <c r="Q17" s="3"/>
      <c r="R17" s="3"/>
      <c r="S17" s="3"/>
      <c r="T17" s="3"/>
      <c r="U17" s="3"/>
      <c r="V17" s="3"/>
      <c r="W17" s="3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3"/>
    </row>
    <row r="18" spans="1:40" x14ac:dyDescent="0.3">
      <c r="A18" s="7"/>
      <c r="B18" s="7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9"/>
      <c r="Q18" s="3"/>
      <c r="R18" s="3"/>
      <c r="S18" s="3"/>
      <c r="T18" s="3"/>
      <c r="U18" s="3"/>
      <c r="V18" s="3"/>
      <c r="W18" s="3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3"/>
    </row>
    <row r="19" spans="1:40" x14ac:dyDescent="0.3">
      <c r="A19" s="5" t="s">
        <v>0</v>
      </c>
      <c r="B19" s="5" t="s">
        <v>1</v>
      </c>
      <c r="C19" s="6" t="str">
        <f>J8</f>
        <v>Bijstergoed</v>
      </c>
      <c r="D19" s="6" t="str">
        <f>J7</f>
        <v>de Fonteijn 1</v>
      </c>
      <c r="E19" s="3"/>
      <c r="F19" s="12">
        <v>3</v>
      </c>
      <c r="G19" s="12" t="s">
        <v>66</v>
      </c>
      <c r="H19" s="12">
        <v>0</v>
      </c>
      <c r="I19" s="3"/>
      <c r="J19" s="3"/>
      <c r="K19" s="3"/>
      <c r="L19" s="3"/>
      <c r="M19" s="6" t="str">
        <f>U8</f>
        <v>Pelicaan 2</v>
      </c>
      <c r="N19" s="6" t="str">
        <f>U7</f>
        <v>de Wegwijzer</v>
      </c>
      <c r="O19" s="3"/>
      <c r="P19" s="12">
        <v>0</v>
      </c>
      <c r="Q19" s="12" t="s">
        <v>66</v>
      </c>
      <c r="R19" s="12">
        <v>5</v>
      </c>
      <c r="S19" s="12"/>
      <c r="T19" s="12"/>
      <c r="U19" s="3"/>
      <c r="V19" s="3"/>
      <c r="W19" s="12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3"/>
    </row>
    <row r="20" spans="1:40" x14ac:dyDescent="0.3">
      <c r="A20" s="5" t="s">
        <v>1</v>
      </c>
      <c r="B20" s="5" t="s">
        <v>2</v>
      </c>
      <c r="C20" s="6" t="str">
        <f>J9</f>
        <v>Pelcaan 1</v>
      </c>
      <c r="D20" s="6" t="str">
        <f>J6</f>
        <v>de Akker</v>
      </c>
      <c r="E20" s="3"/>
      <c r="F20" s="12">
        <v>2</v>
      </c>
      <c r="G20" s="12" t="s">
        <v>66</v>
      </c>
      <c r="H20" s="12">
        <v>0</v>
      </c>
      <c r="I20" s="3"/>
      <c r="J20" s="3"/>
      <c r="K20" s="3"/>
      <c r="L20" s="3"/>
      <c r="M20" s="6" t="str">
        <f>U9</f>
        <v>Kelnarij</v>
      </c>
      <c r="N20" s="6" t="str">
        <f>U6</f>
        <v>de Schuilplaats 3</v>
      </c>
      <c r="O20" s="3"/>
      <c r="P20" s="12">
        <v>0</v>
      </c>
      <c r="Q20" s="12" t="s">
        <v>66</v>
      </c>
      <c r="R20" s="12">
        <v>2</v>
      </c>
      <c r="S20" s="12"/>
      <c r="T20" s="12"/>
      <c r="U20" s="11"/>
      <c r="V20" s="11"/>
      <c r="W20" s="12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3"/>
    </row>
    <row r="21" spans="1:40" x14ac:dyDescent="0.3">
      <c r="A21" s="5" t="s">
        <v>2</v>
      </c>
      <c r="B21" s="5" t="s">
        <v>3</v>
      </c>
      <c r="C21" s="6" t="str">
        <f>J9</f>
        <v>Pelcaan 1</v>
      </c>
      <c r="D21" s="6" t="str">
        <f>J8</f>
        <v>Bijstergoed</v>
      </c>
      <c r="E21" s="3"/>
      <c r="F21" s="12">
        <v>2</v>
      </c>
      <c r="G21" s="12" t="s">
        <v>66</v>
      </c>
      <c r="H21" s="12">
        <v>0</v>
      </c>
      <c r="I21" s="3"/>
      <c r="J21" s="3"/>
      <c r="K21" s="3"/>
      <c r="L21" s="3"/>
      <c r="M21" s="6" t="str">
        <f>U9</f>
        <v>Kelnarij</v>
      </c>
      <c r="N21" s="6" t="str">
        <f>U8</f>
        <v>Pelicaan 2</v>
      </c>
      <c r="O21" s="3"/>
      <c r="P21" s="12">
        <v>1</v>
      </c>
      <c r="Q21" s="12" t="s">
        <v>66</v>
      </c>
      <c r="R21" s="12">
        <v>0</v>
      </c>
      <c r="S21" s="12"/>
      <c r="T21" s="12"/>
      <c r="U21" s="3"/>
      <c r="V21" s="3"/>
      <c r="W21" s="12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3"/>
    </row>
    <row r="22" spans="1:40" x14ac:dyDescent="0.3">
      <c r="A22" s="5" t="s">
        <v>3</v>
      </c>
      <c r="B22" s="5" t="s">
        <v>4</v>
      </c>
      <c r="C22" s="6" t="str">
        <f>J5</f>
        <v>de Schuilplaats 1</v>
      </c>
      <c r="D22" s="6" t="str">
        <f>J7</f>
        <v>de Fonteijn 1</v>
      </c>
      <c r="E22" s="3"/>
      <c r="F22" s="12">
        <v>1</v>
      </c>
      <c r="G22" s="12" t="s">
        <v>66</v>
      </c>
      <c r="H22" s="12">
        <v>0</v>
      </c>
      <c r="I22" s="3"/>
      <c r="J22" s="3"/>
      <c r="K22" s="3"/>
      <c r="L22" s="3"/>
      <c r="M22" s="6" t="str">
        <f>U5</f>
        <v>de Fonteijn 2</v>
      </c>
      <c r="N22" s="6" t="str">
        <f>U7</f>
        <v>de Wegwijzer</v>
      </c>
      <c r="O22" s="3"/>
      <c r="P22" s="12">
        <v>0</v>
      </c>
      <c r="Q22" s="12" t="s">
        <v>66</v>
      </c>
      <c r="R22" s="12">
        <v>2</v>
      </c>
      <c r="S22" s="12"/>
      <c r="T22" s="12"/>
      <c r="U22" s="3"/>
      <c r="V22" s="3"/>
      <c r="W22" s="12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3"/>
    </row>
    <row r="23" spans="1:40" x14ac:dyDescent="0.3">
      <c r="A23" s="5" t="s">
        <v>4</v>
      </c>
      <c r="B23" s="5" t="s">
        <v>5</v>
      </c>
      <c r="C23" s="6" t="str">
        <f>J5</f>
        <v>de Schuilplaats 1</v>
      </c>
      <c r="D23" s="6" t="str">
        <f>J9</f>
        <v>Pelcaan 1</v>
      </c>
      <c r="E23" s="3"/>
      <c r="F23" s="12">
        <v>0</v>
      </c>
      <c r="G23" s="12" t="s">
        <v>66</v>
      </c>
      <c r="H23" s="12">
        <v>1</v>
      </c>
      <c r="I23" s="3"/>
      <c r="J23" s="3"/>
      <c r="K23" s="3"/>
      <c r="L23" s="3"/>
      <c r="M23" s="6" t="str">
        <f>U5</f>
        <v>de Fonteijn 2</v>
      </c>
      <c r="N23" s="6" t="str">
        <f>U9</f>
        <v>Kelnarij</v>
      </c>
      <c r="O23" s="3"/>
      <c r="P23" s="12">
        <v>1</v>
      </c>
      <c r="Q23" s="12" t="s">
        <v>66</v>
      </c>
      <c r="R23" s="12">
        <v>0</v>
      </c>
      <c r="S23" s="12"/>
      <c r="T23" s="12"/>
      <c r="U23" s="3"/>
      <c r="V23" s="3"/>
      <c r="W23" s="12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3"/>
    </row>
    <row r="24" spans="1:40" x14ac:dyDescent="0.3">
      <c r="A24" s="5" t="s">
        <v>5</v>
      </c>
      <c r="B24" s="5" t="s">
        <v>6</v>
      </c>
      <c r="C24" s="6" t="str">
        <f>J6</f>
        <v>de Akker</v>
      </c>
      <c r="D24" s="6" t="str">
        <f>J8</f>
        <v>Bijstergoed</v>
      </c>
      <c r="E24" s="3"/>
      <c r="F24" s="12">
        <v>0</v>
      </c>
      <c r="G24" s="12" t="s">
        <v>66</v>
      </c>
      <c r="H24" s="12">
        <v>2</v>
      </c>
      <c r="I24" s="3"/>
      <c r="J24" s="3"/>
      <c r="K24" s="3"/>
      <c r="L24" s="3"/>
      <c r="M24" s="6" t="str">
        <f>U6</f>
        <v>de Schuilplaats 3</v>
      </c>
      <c r="N24" s="6" t="str">
        <f>U8</f>
        <v>Pelicaan 2</v>
      </c>
      <c r="O24" s="3"/>
      <c r="P24" s="12">
        <v>5</v>
      </c>
      <c r="Q24" s="12" t="s">
        <v>66</v>
      </c>
      <c r="R24" s="12">
        <v>0</v>
      </c>
      <c r="S24" s="12"/>
      <c r="T24" s="12"/>
      <c r="U24" s="11"/>
      <c r="V24" s="11"/>
      <c r="W24" s="12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3"/>
    </row>
    <row r="25" spans="1:40" x14ac:dyDescent="0.3">
      <c r="A25" s="5" t="s">
        <v>6</v>
      </c>
      <c r="B25" s="5" t="s">
        <v>7</v>
      </c>
      <c r="C25" s="6" t="str">
        <f>J6</f>
        <v>de Akker</v>
      </c>
      <c r="D25" s="6" t="str">
        <f>J5</f>
        <v>de Schuilplaats 1</v>
      </c>
      <c r="E25" s="3"/>
      <c r="F25" s="12">
        <v>0</v>
      </c>
      <c r="G25" s="12" t="s">
        <v>66</v>
      </c>
      <c r="H25" s="12">
        <v>4</v>
      </c>
      <c r="I25" s="3"/>
      <c r="J25" s="3"/>
      <c r="K25" s="3"/>
      <c r="L25" s="3"/>
      <c r="M25" s="6" t="str">
        <f>U6</f>
        <v>de Schuilplaats 3</v>
      </c>
      <c r="N25" s="6" t="str">
        <f>U5</f>
        <v>de Fonteijn 2</v>
      </c>
      <c r="O25" s="3"/>
      <c r="P25" s="12">
        <v>0</v>
      </c>
      <c r="Q25" s="12" t="s">
        <v>66</v>
      </c>
      <c r="R25" s="12">
        <v>0</v>
      </c>
      <c r="S25" s="12"/>
      <c r="T25" s="12"/>
      <c r="U25" s="3"/>
      <c r="V25" s="3"/>
      <c r="W25" s="12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3"/>
    </row>
    <row r="26" spans="1:40" x14ac:dyDescent="0.3">
      <c r="A26" s="5" t="s">
        <v>7</v>
      </c>
      <c r="B26" s="5" t="s">
        <v>8</v>
      </c>
      <c r="C26" s="6" t="str">
        <f>J7</f>
        <v>de Fonteijn 1</v>
      </c>
      <c r="D26" s="6" t="str">
        <f>J9</f>
        <v>Pelcaan 1</v>
      </c>
      <c r="E26" s="3"/>
      <c r="F26" s="12">
        <v>0</v>
      </c>
      <c r="G26" s="12" t="s">
        <v>66</v>
      </c>
      <c r="H26" s="12">
        <v>1</v>
      </c>
      <c r="I26" s="3"/>
      <c r="J26" s="3"/>
      <c r="K26" s="3"/>
      <c r="L26" s="3"/>
      <c r="M26" s="6" t="str">
        <f>U7</f>
        <v>de Wegwijzer</v>
      </c>
      <c r="N26" s="6" t="str">
        <f>U9</f>
        <v>Kelnarij</v>
      </c>
      <c r="O26" s="3"/>
      <c r="P26" s="12">
        <v>5</v>
      </c>
      <c r="Q26" s="12" t="s">
        <v>66</v>
      </c>
      <c r="R26" s="12">
        <v>0</v>
      </c>
      <c r="S26" s="12"/>
      <c r="T26" s="12"/>
      <c r="U26" s="3"/>
      <c r="V26" s="3"/>
      <c r="W26" s="12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3"/>
    </row>
    <row r="27" spans="1:40" x14ac:dyDescent="0.3">
      <c r="A27" s="5" t="s">
        <v>8</v>
      </c>
      <c r="B27" s="5" t="s">
        <v>9</v>
      </c>
      <c r="C27" s="6" t="str">
        <f>J7</f>
        <v>de Fonteijn 1</v>
      </c>
      <c r="D27" s="6" t="str">
        <f>J6</f>
        <v>de Akker</v>
      </c>
      <c r="E27" s="3"/>
      <c r="F27" s="12">
        <v>0</v>
      </c>
      <c r="G27" s="12" t="s">
        <v>66</v>
      </c>
      <c r="H27" s="12">
        <v>0</v>
      </c>
      <c r="I27" s="3"/>
      <c r="J27" s="3"/>
      <c r="K27" s="3"/>
      <c r="L27" s="3"/>
      <c r="M27" s="6" t="str">
        <f>U7</f>
        <v>de Wegwijzer</v>
      </c>
      <c r="N27" s="6" t="str">
        <f>U6</f>
        <v>de Schuilplaats 3</v>
      </c>
      <c r="O27" s="3"/>
      <c r="P27" s="12">
        <v>0</v>
      </c>
      <c r="Q27" s="12" t="s">
        <v>66</v>
      </c>
      <c r="R27" s="12">
        <v>0</v>
      </c>
      <c r="S27" s="12"/>
      <c r="T27" s="12"/>
      <c r="U27" s="3"/>
      <c r="V27" s="3"/>
      <c r="W27" s="12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3"/>
    </row>
    <row r="28" spans="1:40" x14ac:dyDescent="0.3">
      <c r="A28" s="5" t="s">
        <v>9</v>
      </c>
      <c r="B28" s="5" t="s">
        <v>10</v>
      </c>
      <c r="C28" s="6" t="str">
        <f>J8</f>
        <v>Bijstergoed</v>
      </c>
      <c r="D28" s="6" t="str">
        <f>J5</f>
        <v>de Schuilplaats 1</v>
      </c>
      <c r="E28" s="3"/>
      <c r="F28" s="12">
        <v>0</v>
      </c>
      <c r="G28" s="12" t="s">
        <v>66</v>
      </c>
      <c r="H28" s="12">
        <v>1</v>
      </c>
      <c r="I28" s="3"/>
      <c r="J28" s="3"/>
      <c r="K28" s="3"/>
      <c r="L28" s="3"/>
      <c r="M28" s="6" t="str">
        <f>U8</f>
        <v>Pelicaan 2</v>
      </c>
      <c r="N28" s="6" t="str">
        <f>U5</f>
        <v>de Fonteijn 2</v>
      </c>
      <c r="O28" s="3"/>
      <c r="P28" s="12">
        <v>0</v>
      </c>
      <c r="Q28" s="12" t="s">
        <v>66</v>
      </c>
      <c r="R28" s="12">
        <v>1</v>
      </c>
      <c r="S28" s="12"/>
      <c r="T28" s="12"/>
      <c r="U28" s="11"/>
      <c r="V28" s="11"/>
      <c r="W28" s="12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3"/>
    </row>
    <row r="29" spans="1:40" x14ac:dyDescent="0.3">
      <c r="A29" s="7"/>
      <c r="B29" s="3"/>
      <c r="C29" s="3"/>
      <c r="D29" s="3"/>
      <c r="E29" s="3"/>
      <c r="F29" s="3"/>
      <c r="G29" s="12"/>
      <c r="H29" s="3"/>
      <c r="I29" s="3"/>
      <c r="J29" s="3"/>
      <c r="K29" s="3"/>
      <c r="L29" s="3"/>
      <c r="M29" s="3"/>
      <c r="N29" s="3"/>
      <c r="O29" s="3"/>
      <c r="P29" s="3"/>
      <c r="Q29" s="9"/>
      <c r="R29" s="3"/>
      <c r="S29" s="3"/>
      <c r="T29" s="3"/>
      <c r="U29" s="3"/>
      <c r="V29" s="3"/>
      <c r="W29" s="3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3"/>
    </row>
    <row r="30" spans="1:40" x14ac:dyDescent="0.3">
      <c r="A30" s="1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</row>
    <row r="31" spans="1:40" x14ac:dyDescent="0.3">
      <c r="Q31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</row>
    <row r="32" spans="1:40" x14ac:dyDescent="0.3">
      <c r="Q32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</row>
    <row r="33" customFormat="1" x14ac:dyDescent="0.3"/>
    <row r="34" customFormat="1" x14ac:dyDescent="0.3"/>
    <row r="35" customFormat="1" x14ac:dyDescent="0.3"/>
    <row r="36" customFormat="1" x14ac:dyDescent="0.3"/>
    <row r="37" customFormat="1" x14ac:dyDescent="0.3"/>
    <row r="38" customFormat="1" x14ac:dyDescent="0.3"/>
    <row r="39" customFormat="1" x14ac:dyDescent="0.3"/>
    <row r="40" customFormat="1" x14ac:dyDescent="0.3"/>
    <row r="41" customFormat="1" x14ac:dyDescent="0.3"/>
    <row r="42" customFormat="1" x14ac:dyDescent="0.3"/>
    <row r="43" customFormat="1" x14ac:dyDescent="0.3"/>
    <row r="44" customFormat="1" x14ac:dyDescent="0.3"/>
    <row r="45" customFormat="1" x14ac:dyDescent="0.3"/>
    <row r="46" customFormat="1" x14ac:dyDescent="0.3"/>
    <row r="47" customFormat="1" x14ac:dyDescent="0.3"/>
    <row r="48" customFormat="1" x14ac:dyDescent="0.3"/>
    <row r="49" customFormat="1" x14ac:dyDescent="0.3"/>
    <row r="50" customFormat="1" x14ac:dyDescent="0.3"/>
    <row r="51" customFormat="1" x14ac:dyDescent="0.3"/>
    <row r="52" customFormat="1" x14ac:dyDescent="0.3"/>
    <row r="53" customFormat="1" x14ac:dyDescent="0.3"/>
    <row r="54" customFormat="1" x14ac:dyDescent="0.3"/>
    <row r="55" customFormat="1" x14ac:dyDescent="0.3"/>
    <row r="56" customFormat="1" x14ac:dyDescent="0.3"/>
    <row r="57" customFormat="1" x14ac:dyDescent="0.3"/>
    <row r="58" customFormat="1" x14ac:dyDescent="0.3"/>
    <row r="59" customFormat="1" x14ac:dyDescent="0.3"/>
    <row r="60" customFormat="1" x14ac:dyDescent="0.3"/>
    <row r="61" customFormat="1" x14ac:dyDescent="0.3"/>
    <row r="62" customFormat="1" x14ac:dyDescent="0.3"/>
    <row r="63" customFormat="1" x14ac:dyDescent="0.3"/>
    <row r="64" customFormat="1" x14ac:dyDescent="0.3"/>
    <row r="65" customFormat="1" x14ac:dyDescent="0.3"/>
    <row r="66" customFormat="1" x14ac:dyDescent="0.3"/>
    <row r="67" customFormat="1" x14ac:dyDescent="0.3"/>
    <row r="68" customFormat="1" x14ac:dyDescent="0.3"/>
    <row r="69" customFormat="1" x14ac:dyDescent="0.3"/>
    <row r="70" customFormat="1" x14ac:dyDescent="0.3"/>
    <row r="71" customFormat="1" x14ac:dyDescent="0.3"/>
    <row r="72" customFormat="1" x14ac:dyDescent="0.3"/>
    <row r="73" customFormat="1" x14ac:dyDescent="0.3"/>
    <row r="74" customFormat="1" x14ac:dyDescent="0.3"/>
    <row r="75" customFormat="1" x14ac:dyDescent="0.3"/>
    <row r="76" customFormat="1" x14ac:dyDescent="0.3"/>
    <row r="77" customFormat="1" x14ac:dyDescent="0.3"/>
    <row r="78" customFormat="1" x14ac:dyDescent="0.3"/>
    <row r="79" customFormat="1" x14ac:dyDescent="0.3"/>
    <row r="80" customFormat="1" x14ac:dyDescent="0.3"/>
    <row r="81" customFormat="1" x14ac:dyDescent="0.3"/>
    <row r="82" customFormat="1" x14ac:dyDescent="0.3"/>
    <row r="83" customFormat="1" x14ac:dyDescent="0.3"/>
    <row r="84" customFormat="1" x14ac:dyDescent="0.3"/>
    <row r="85" customFormat="1" x14ac:dyDescent="0.3"/>
    <row r="86" customFormat="1" x14ac:dyDescent="0.3"/>
    <row r="87" customFormat="1" x14ac:dyDescent="0.3"/>
    <row r="88" customFormat="1" x14ac:dyDescent="0.3"/>
  </sheetData>
  <phoneticPr fontId="6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DE1DF1-2873-40C2-8E91-554E7EBAAD0B}">
  <dimension ref="A1:AN88"/>
  <sheetViews>
    <sheetView workbookViewId="0">
      <selection activeCell="U19" sqref="U19"/>
    </sheetView>
  </sheetViews>
  <sheetFormatPr defaultRowHeight="14.4" x14ac:dyDescent="0.3"/>
  <cols>
    <col min="1" max="1" width="6.21875" customWidth="1"/>
    <col min="2" max="2" width="6.33203125" customWidth="1"/>
    <col min="3" max="3" width="20.33203125" customWidth="1"/>
    <col min="4" max="4" width="20.21875" customWidth="1"/>
    <col min="5" max="5" width="2.77734375" customWidth="1"/>
    <col min="6" max="6" width="2" bestFit="1" customWidth="1"/>
    <col min="7" max="7" width="4.109375" customWidth="1"/>
    <col min="8" max="8" width="2" bestFit="1" customWidth="1"/>
    <col min="9" max="9" width="4.44140625" customWidth="1"/>
    <col min="10" max="10" width="15.21875" bestFit="1" customWidth="1"/>
    <col min="11" max="11" width="7.109375" bestFit="1" customWidth="1"/>
    <col min="12" max="12" width="9.44140625" bestFit="1" customWidth="1"/>
    <col min="13" max="13" width="16.44140625" customWidth="1"/>
    <col min="14" max="14" width="17.109375" customWidth="1"/>
    <col min="15" max="15" width="2.88671875" customWidth="1"/>
    <col min="16" max="16" width="2" bestFit="1" customWidth="1"/>
    <col min="17" max="17" width="2.5546875" style="10" bestFit="1" customWidth="1"/>
    <col min="18" max="18" width="2" bestFit="1" customWidth="1"/>
    <col min="19" max="19" width="2" customWidth="1"/>
    <col min="20" max="20" width="3.6640625" customWidth="1"/>
    <col min="21" max="21" width="16.6640625" customWidth="1"/>
    <col min="22" max="22" width="7.6640625" bestFit="1" customWidth="1"/>
    <col min="23" max="23" width="11" bestFit="1" customWidth="1"/>
    <col min="24" max="24" width="8.109375" bestFit="1" customWidth="1"/>
    <col min="25" max="25" width="9.44140625" bestFit="1" customWidth="1"/>
    <col min="26" max="26" width="15.21875" bestFit="1" customWidth="1"/>
    <col min="27" max="27" width="3.44140625" customWidth="1"/>
    <col min="28" max="28" width="3.21875" customWidth="1"/>
    <col min="29" max="29" width="3.109375" customWidth="1"/>
  </cols>
  <sheetData>
    <row r="1" spans="1:40" ht="25.8" x14ac:dyDescent="0.5">
      <c r="A1" s="2" t="s">
        <v>13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9"/>
      <c r="R1" s="3"/>
      <c r="S1" s="3"/>
      <c r="T1" s="3"/>
      <c r="U1" s="3"/>
      <c r="V1" s="3"/>
      <c r="W1" s="3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</row>
    <row r="2" spans="1:40" x14ac:dyDescent="0.3">
      <c r="A2" s="3"/>
      <c r="B2" s="3"/>
      <c r="C2" s="3"/>
      <c r="D2" s="3" t="s">
        <v>63</v>
      </c>
      <c r="E2" s="3"/>
      <c r="F2" s="3"/>
      <c r="G2" s="3"/>
      <c r="H2" s="3"/>
      <c r="I2" s="3"/>
      <c r="J2" s="3"/>
      <c r="K2" s="3"/>
      <c r="L2" s="3"/>
      <c r="M2" s="3"/>
      <c r="N2" s="3" t="s">
        <v>70</v>
      </c>
      <c r="O2" s="3"/>
      <c r="P2" s="3"/>
      <c r="Q2" s="9"/>
      <c r="R2" s="3"/>
      <c r="S2" s="3"/>
      <c r="T2" s="3"/>
      <c r="U2" s="3"/>
      <c r="V2" s="3"/>
      <c r="W2" s="3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</row>
    <row r="3" spans="1:40" ht="18" x14ac:dyDescent="0.35">
      <c r="A3" s="4" t="s">
        <v>18</v>
      </c>
      <c r="B3" s="3"/>
      <c r="C3" s="3"/>
      <c r="D3" s="4" t="s">
        <v>11</v>
      </c>
      <c r="E3" s="4"/>
      <c r="F3" s="4"/>
      <c r="G3" s="4"/>
      <c r="H3" s="4"/>
      <c r="I3" s="4"/>
      <c r="J3" s="4"/>
      <c r="K3" s="3"/>
      <c r="L3" s="3"/>
      <c r="M3" s="3"/>
      <c r="N3" s="4" t="s">
        <v>12</v>
      </c>
      <c r="O3" s="4"/>
      <c r="P3" s="3"/>
      <c r="Q3" s="9"/>
      <c r="R3" s="3"/>
      <c r="S3" s="3"/>
      <c r="T3" s="3"/>
      <c r="U3" s="3"/>
      <c r="V3" s="3"/>
      <c r="W3" s="3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</row>
    <row r="4" spans="1:40" x14ac:dyDescent="0.3">
      <c r="A4" s="3"/>
      <c r="B4" s="3"/>
      <c r="C4" s="3"/>
      <c r="D4" s="3"/>
      <c r="E4" s="3"/>
      <c r="F4" s="3"/>
      <c r="G4" s="12"/>
      <c r="H4" s="3"/>
      <c r="I4" s="3"/>
      <c r="J4" s="3"/>
      <c r="K4" s="3" t="s">
        <v>67</v>
      </c>
      <c r="L4" s="3" t="s">
        <v>68</v>
      </c>
      <c r="M4" s="3"/>
      <c r="N4" s="3"/>
      <c r="O4" s="3"/>
      <c r="P4" s="3"/>
      <c r="Q4" s="9"/>
      <c r="R4" s="3"/>
      <c r="S4" s="3"/>
      <c r="T4" s="3"/>
      <c r="U4" s="11"/>
      <c r="V4" s="11" t="s">
        <v>67</v>
      </c>
      <c r="W4" s="3" t="s">
        <v>68</v>
      </c>
      <c r="X4" s="13" t="s">
        <v>67</v>
      </c>
      <c r="Y4" s="13" t="s">
        <v>68</v>
      </c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5"/>
      <c r="AL4" s="15"/>
      <c r="AM4" s="15"/>
      <c r="AN4" s="15"/>
    </row>
    <row r="5" spans="1:40" x14ac:dyDescent="0.3">
      <c r="A5" s="5" t="s">
        <v>0</v>
      </c>
      <c r="B5" s="5" t="s">
        <v>1</v>
      </c>
      <c r="C5" s="6" t="str">
        <f>J5</f>
        <v>de Schuilplaats 2</v>
      </c>
      <c r="D5" s="6" t="str">
        <f>J8</f>
        <v>Bijstergoed</v>
      </c>
      <c r="E5" s="3"/>
      <c r="F5" s="12">
        <v>2</v>
      </c>
      <c r="G5" s="12" t="s">
        <v>66</v>
      </c>
      <c r="H5" s="12">
        <v>0</v>
      </c>
      <c r="I5" s="3"/>
      <c r="J5" s="6" t="s">
        <v>44</v>
      </c>
      <c r="K5" s="12">
        <f>X5</f>
        <v>13</v>
      </c>
      <c r="L5" s="12">
        <f>Y5</f>
        <v>4</v>
      </c>
      <c r="M5" s="6" t="str">
        <f>U5</f>
        <v>Pelicaan 2</v>
      </c>
      <c r="N5" s="6" t="str">
        <f>U6</f>
        <v>de Schuilplaats 5</v>
      </c>
      <c r="O5" s="3"/>
      <c r="P5" s="12">
        <v>1</v>
      </c>
      <c r="Q5" s="12" t="s">
        <v>66</v>
      </c>
      <c r="R5" s="12">
        <v>0</v>
      </c>
      <c r="S5" s="12"/>
      <c r="T5" s="12"/>
      <c r="U5" s="6" t="s">
        <v>15</v>
      </c>
      <c r="V5" s="12">
        <f>X12</f>
        <v>14</v>
      </c>
      <c r="W5" s="12">
        <f>Y12</f>
        <v>0</v>
      </c>
      <c r="X5" s="13">
        <f>SUM(AA5+AB5+AC5+AD5+AE5+AF5+AG5+AH5)</f>
        <v>13</v>
      </c>
      <c r="Y5" s="13">
        <f>SUM(F5+F8+H10+H11+F22+F23+H25+H28-F28-F25-H23-H22-F11-F10-H8-H5)</f>
        <v>4</v>
      </c>
      <c r="Z5" s="13" t="str">
        <f>J5</f>
        <v>de Schuilplaats 2</v>
      </c>
      <c r="AA5" s="13" t="str">
        <f>IF(F5&gt;H5,"3",IF(F5=H5,"1","0"))</f>
        <v>3</v>
      </c>
      <c r="AB5" s="13" t="str">
        <f>IF(F8&gt;H8,"3",IF(F8=H8,"1","0"))</f>
        <v>1</v>
      </c>
      <c r="AC5" s="13" t="str">
        <f>IF(F10&lt;H10,"3",IF(F10=H10,"1","0"))</f>
        <v>0</v>
      </c>
      <c r="AD5" s="13" t="str">
        <f>IF(F11&lt;H11,"3",IF(F11=H11,"1","0"))</f>
        <v>3</v>
      </c>
      <c r="AE5" s="13" t="str">
        <f>IF(F22&gt;H22,"3",IF(F22=H22,"1","0"))</f>
        <v>3</v>
      </c>
      <c r="AF5" s="13" t="str">
        <f>IF(F23&gt;H23,"3",IF(F23=H23,"1","0"))</f>
        <v>1</v>
      </c>
      <c r="AG5" s="13" t="str">
        <f>IF(F25&lt;H25,"3",IF(F25=H25,"1","0"))</f>
        <v>1</v>
      </c>
      <c r="AH5" s="13" t="str">
        <f>IF(F28&lt;H28,"3",IF(F28=H28,"1","0"))</f>
        <v>1</v>
      </c>
      <c r="AI5" s="13" t="s">
        <v>69</v>
      </c>
      <c r="AJ5" s="13"/>
      <c r="AK5" s="15"/>
      <c r="AL5" s="15"/>
      <c r="AM5" s="15"/>
      <c r="AN5" s="15"/>
    </row>
    <row r="6" spans="1:40" x14ac:dyDescent="0.3">
      <c r="A6" s="5" t="s">
        <v>1</v>
      </c>
      <c r="B6" s="5" t="s">
        <v>2</v>
      </c>
      <c r="C6" s="6" t="str">
        <f>J6</f>
        <v>Pelicaan 1</v>
      </c>
      <c r="D6" s="6" t="str">
        <f>J7</f>
        <v>de Akker</v>
      </c>
      <c r="E6" s="3"/>
      <c r="F6" s="12">
        <v>1</v>
      </c>
      <c r="G6" s="12" t="s">
        <v>66</v>
      </c>
      <c r="H6" s="12">
        <v>0</v>
      </c>
      <c r="I6" s="3"/>
      <c r="J6" s="6" t="s">
        <v>46</v>
      </c>
      <c r="K6" s="12">
        <f t="shared" ref="K6:L9" si="0">X6</f>
        <v>16</v>
      </c>
      <c r="L6" s="12">
        <f t="shared" si="0"/>
        <v>9</v>
      </c>
      <c r="M6" s="6" t="str">
        <f>U7</f>
        <v>de Wegwijzer</v>
      </c>
      <c r="N6" s="6" t="str">
        <f>U8</f>
        <v>Kelnarij</v>
      </c>
      <c r="O6" s="3"/>
      <c r="P6" s="12">
        <v>0</v>
      </c>
      <c r="Q6" s="12" t="s">
        <v>66</v>
      </c>
      <c r="R6" s="12">
        <v>0</v>
      </c>
      <c r="S6" s="12"/>
      <c r="T6" s="12"/>
      <c r="U6" s="6" t="s">
        <v>45</v>
      </c>
      <c r="V6" s="12">
        <f t="shared" ref="V6:V8" si="1">X13</f>
        <v>8</v>
      </c>
      <c r="W6" s="12">
        <f t="shared" ref="W6:W8" si="2">Y13</f>
        <v>-2</v>
      </c>
      <c r="X6" s="13">
        <f t="shared" ref="X6:X8" si="3">SUM(AA6+AB6+AC6+AD6+AE6+AF6+AG6+AH6)</f>
        <v>16</v>
      </c>
      <c r="Y6" s="13">
        <f>SUM(F6+H8+H9+F13+H20+F24+F25+H27-F27-H25-H24-F20-H13-F9-F8-H6)</f>
        <v>9</v>
      </c>
      <c r="Z6" s="13" t="str">
        <f>J6</f>
        <v>Pelicaan 1</v>
      </c>
      <c r="AA6" s="13" t="str">
        <f>IF(F6&gt;H6,"3",IF(F6=H6,"1","0"))</f>
        <v>3</v>
      </c>
      <c r="AB6" s="13" t="str">
        <f>IF(F8&lt;H8,"3",IF(F8=H8,"1","0"))</f>
        <v>1</v>
      </c>
      <c r="AC6" s="13" t="str">
        <f>IF(F9&lt;H9,"3",IF(F9=H9,"1","0"))</f>
        <v>3</v>
      </c>
      <c r="AD6" s="13" t="str">
        <f>IF(F13&gt;H13,"3",IF(F13=H13,"1","0"))</f>
        <v>1</v>
      </c>
      <c r="AE6" s="13" t="str">
        <f>IF(F20&lt;H20,"3",IF(F20=H20,"1","0"))</f>
        <v>3</v>
      </c>
      <c r="AF6" s="13" t="str">
        <f>IF(F24&gt;H24,"3",IF(F24=H24,"1","0"))</f>
        <v>1</v>
      </c>
      <c r="AG6" s="13" t="str">
        <f>IF(F25&gt;H25,"3",IF(F25=H25,"1","0"))</f>
        <v>1</v>
      </c>
      <c r="AH6" s="13" t="str">
        <f>IF(F27&lt;H27,"3",IF(F27=H27,"1","0"))</f>
        <v>3</v>
      </c>
      <c r="AI6" s="13" t="s">
        <v>69</v>
      </c>
      <c r="AJ6" s="13"/>
      <c r="AK6" s="15"/>
      <c r="AL6" s="15"/>
      <c r="AM6" s="15"/>
      <c r="AN6" s="15"/>
    </row>
    <row r="7" spans="1:40" x14ac:dyDescent="0.3">
      <c r="A7" s="5" t="s">
        <v>2</v>
      </c>
      <c r="B7" s="5" t="s">
        <v>3</v>
      </c>
      <c r="C7" s="6" t="str">
        <f>J9</f>
        <v>Huinen</v>
      </c>
      <c r="D7" s="6" t="str">
        <f>J7</f>
        <v>de Akker</v>
      </c>
      <c r="E7" s="3"/>
      <c r="F7" s="12">
        <v>0</v>
      </c>
      <c r="G7" s="12" t="s">
        <v>66</v>
      </c>
      <c r="H7" s="12">
        <v>0</v>
      </c>
      <c r="I7" s="3"/>
      <c r="J7" s="6" t="s">
        <v>23</v>
      </c>
      <c r="K7" s="12">
        <f t="shared" si="0"/>
        <v>4</v>
      </c>
      <c r="L7" s="12">
        <f t="shared" si="0"/>
        <v>-13</v>
      </c>
      <c r="M7" s="6" t="str">
        <f>U5</f>
        <v>Pelicaan 2</v>
      </c>
      <c r="N7" s="6" t="str">
        <f>U7</f>
        <v>de Wegwijzer</v>
      </c>
      <c r="O7" s="3"/>
      <c r="P7" s="12">
        <v>0</v>
      </c>
      <c r="Q7" s="12" t="s">
        <v>66</v>
      </c>
      <c r="R7" s="12">
        <v>1</v>
      </c>
      <c r="S7" s="12"/>
      <c r="T7" s="12"/>
      <c r="U7" s="6" t="s">
        <v>26</v>
      </c>
      <c r="V7" s="12">
        <f t="shared" si="1"/>
        <v>23</v>
      </c>
      <c r="W7" s="12">
        <f t="shared" si="2"/>
        <v>10</v>
      </c>
      <c r="X7" s="13">
        <f t="shared" si="3"/>
        <v>4</v>
      </c>
      <c r="Y7" s="13">
        <f>SUM(H6+H7+F11+F14+H19+H22+F26+F27-H27-H26-F22-F19-H14-H11-F7-F6)</f>
        <v>-13</v>
      </c>
      <c r="Z7" s="13" t="str">
        <f>J7</f>
        <v>de Akker</v>
      </c>
      <c r="AA7" s="13" t="str">
        <f>IF(F6&lt;H6,"3",IF(F6=H6,"1","0"))</f>
        <v>0</v>
      </c>
      <c r="AB7" s="13" t="str">
        <f>IF(F7&lt;H7,"3",IF(F7=H7,"1","0"))</f>
        <v>1</v>
      </c>
      <c r="AC7" s="13" t="str">
        <f>IF(F11&gt;H11,"3",IF(F11=H11,"1","0"))</f>
        <v>0</v>
      </c>
      <c r="AD7" s="13" t="str">
        <f>IF(F14&gt;H14,"3",IF(F14=H14,"1","0"))</f>
        <v>0</v>
      </c>
      <c r="AE7" s="13" t="str">
        <f>IF(F19&lt;H19,"3",IF(F19=H19,"1","0"))</f>
        <v>3</v>
      </c>
      <c r="AF7" s="13" t="str">
        <f>IF(F22&lt;H22,"3",IF(F22=H22,"1","0"))</f>
        <v>0</v>
      </c>
      <c r="AG7" s="13" t="str">
        <f>IF(F26&gt;H26,"3",IF(F26=H26,"1","0"))</f>
        <v>0</v>
      </c>
      <c r="AH7" s="13" t="str">
        <f>IF(F27&gt;H27,"3",IF(F27=H27,"1","0"))</f>
        <v>0</v>
      </c>
      <c r="AI7" s="13" t="s">
        <v>69</v>
      </c>
      <c r="AJ7" s="13"/>
      <c r="AK7" s="15"/>
      <c r="AL7" s="15"/>
      <c r="AM7" s="15"/>
      <c r="AN7" s="15"/>
    </row>
    <row r="8" spans="1:40" x14ac:dyDescent="0.3">
      <c r="A8" s="5" t="s">
        <v>3</v>
      </c>
      <c r="B8" s="5" t="s">
        <v>4</v>
      </c>
      <c r="C8" s="6" t="str">
        <f>J5</f>
        <v>de Schuilplaats 2</v>
      </c>
      <c r="D8" s="6" t="str">
        <f>J6</f>
        <v>Pelicaan 1</v>
      </c>
      <c r="E8" s="3"/>
      <c r="F8" s="12">
        <v>0</v>
      </c>
      <c r="G8" s="12" t="s">
        <v>66</v>
      </c>
      <c r="H8" s="12">
        <v>0</v>
      </c>
      <c r="I8" s="3"/>
      <c r="J8" s="6" t="s">
        <v>27</v>
      </c>
      <c r="K8" s="12">
        <f>X8</f>
        <v>9</v>
      </c>
      <c r="L8" s="12">
        <f t="shared" si="0"/>
        <v>0</v>
      </c>
      <c r="M8" s="6" t="str">
        <f>U6</f>
        <v>de Schuilplaats 5</v>
      </c>
      <c r="N8" s="6" t="str">
        <f>U8</f>
        <v>Kelnarij</v>
      </c>
      <c r="O8" s="3"/>
      <c r="P8" s="12">
        <v>2</v>
      </c>
      <c r="Q8" s="12" t="s">
        <v>66</v>
      </c>
      <c r="R8" s="12">
        <v>0</v>
      </c>
      <c r="S8" s="12"/>
      <c r="T8" s="12"/>
      <c r="U8" s="6" t="s">
        <v>29</v>
      </c>
      <c r="V8" s="12">
        <f t="shared" si="1"/>
        <v>4</v>
      </c>
      <c r="W8" s="12">
        <f t="shared" si="2"/>
        <v>-8</v>
      </c>
      <c r="X8" s="13">
        <f t="shared" si="3"/>
        <v>9</v>
      </c>
      <c r="Y8" s="13">
        <f>SUM(H5+F9+F12+H14+F19+H21+H24+F28-H28-F24-F21-H19-F14-H12-H9-F5)</f>
        <v>0</v>
      </c>
      <c r="Z8" s="13" t="str">
        <f>J8</f>
        <v>Bijstergoed</v>
      </c>
      <c r="AA8" s="13" t="str">
        <f>IF(F5&lt;H5,"3",IF(F5=H5,"1","0"))</f>
        <v>0</v>
      </c>
      <c r="AB8" s="13" t="str">
        <f>IF(F9&gt;H9,"3",IF(F9=H9,"1","0"))</f>
        <v>0</v>
      </c>
      <c r="AC8" s="13" t="str">
        <f>IF(F12&gt;H12,"3",IF(F12=H12,"1","0"))</f>
        <v>3</v>
      </c>
      <c r="AD8" s="13" t="str">
        <f>IF(F14&lt;H14,"3",IF(F14=H14,"1","0"))</f>
        <v>3</v>
      </c>
      <c r="AE8" s="13" t="str">
        <f>IF(F19&gt;H19,"3",IF(F19=H19,"1","0"))</f>
        <v>0</v>
      </c>
      <c r="AF8" s="13" t="str">
        <f>IF(F21&gt;H21,"3",IF(F21=H21,"1","0"))</f>
        <v>1</v>
      </c>
      <c r="AG8" s="13" t="str">
        <f>IF(F24&lt;H24,"3",IF(F24=H24,"1","0"))</f>
        <v>1</v>
      </c>
      <c r="AH8" s="13" t="str">
        <f>IF(F28&gt;H28,"3",IF(F28=H28,"1","0"))</f>
        <v>1</v>
      </c>
      <c r="AI8" s="13" t="s">
        <v>69</v>
      </c>
      <c r="AJ8" s="13"/>
      <c r="AK8" s="15"/>
      <c r="AL8" s="15"/>
      <c r="AM8" s="15"/>
      <c r="AN8" s="15"/>
    </row>
    <row r="9" spans="1:40" x14ac:dyDescent="0.3">
      <c r="A9" s="5" t="s">
        <v>4</v>
      </c>
      <c r="B9" s="5" t="s">
        <v>5</v>
      </c>
      <c r="C9" s="6" t="str">
        <f>J8</f>
        <v>Bijstergoed</v>
      </c>
      <c r="D9" s="6" t="str">
        <f>J6</f>
        <v>Pelicaan 1</v>
      </c>
      <c r="E9" s="3"/>
      <c r="F9" s="12">
        <v>0</v>
      </c>
      <c r="G9" s="12" t="s">
        <v>66</v>
      </c>
      <c r="H9" s="12">
        <v>1</v>
      </c>
      <c r="I9" s="3"/>
      <c r="J9" s="6" t="s">
        <v>14</v>
      </c>
      <c r="K9" s="12">
        <f t="shared" si="0"/>
        <v>10</v>
      </c>
      <c r="L9" s="12">
        <f t="shared" si="0"/>
        <v>0</v>
      </c>
      <c r="M9" s="6" t="str">
        <f>U7</f>
        <v>de Wegwijzer</v>
      </c>
      <c r="N9" s="6" t="str">
        <f>U6</f>
        <v>de Schuilplaats 5</v>
      </c>
      <c r="O9" s="3"/>
      <c r="P9" s="12">
        <v>2</v>
      </c>
      <c r="Q9" s="12" t="s">
        <v>66</v>
      </c>
      <c r="R9" s="12">
        <v>0</v>
      </c>
      <c r="S9" s="12"/>
      <c r="T9" s="12"/>
      <c r="U9" s="3"/>
      <c r="V9" s="3"/>
      <c r="W9" s="12"/>
      <c r="X9" s="13">
        <f>SUM(AA9+AB9+AC9+AD9+AE9+AF9+AG9+AH9)</f>
        <v>10</v>
      </c>
      <c r="Y9" s="13">
        <f>SUM(F7+F10+H12+H13+F20+F21+H23+H26-F26-F23-H21-H20-F13-F12-H10-H7)</f>
        <v>0</v>
      </c>
      <c r="Z9" s="13" t="str">
        <f>J9</f>
        <v>Huinen</v>
      </c>
      <c r="AA9" s="13" t="str">
        <f>IF(F7&gt;H7,"3",IF(F7=H7,"1","0"))</f>
        <v>1</v>
      </c>
      <c r="AB9" s="13" t="str">
        <f>IF(F10&gt;H10,"3",IF(F10=H10,"1","0"))</f>
        <v>3</v>
      </c>
      <c r="AC9" s="13" t="str">
        <f>IF(F12&lt;H12,"3",IF(F12=H12,"1","0"))</f>
        <v>0</v>
      </c>
      <c r="AD9" s="13" t="str">
        <f>IF(F13&lt;H13,"3",IF(F13=H13,"1","0"))</f>
        <v>1</v>
      </c>
      <c r="AE9" s="13" t="str">
        <f>IF(F20&gt;H20,"3",IF(F20=H20,"1","0"))</f>
        <v>0</v>
      </c>
      <c r="AF9" s="13" t="str">
        <f>IF(F21&lt;H21,"3",IF(F21=H21,"1","0"))</f>
        <v>1</v>
      </c>
      <c r="AG9" s="13" t="str">
        <f>IF(F23&lt;H23,"3",IF(F23=H23,"1","0"))</f>
        <v>1</v>
      </c>
      <c r="AH9" s="13" t="str">
        <f>IF(F26&lt;H26,"3",IF(F26=H26,"1","0"))</f>
        <v>3</v>
      </c>
      <c r="AI9" s="13" t="s">
        <v>69</v>
      </c>
      <c r="AJ9" s="13"/>
      <c r="AK9" s="15"/>
      <c r="AL9" s="15"/>
      <c r="AM9" s="15"/>
      <c r="AN9" s="15"/>
    </row>
    <row r="10" spans="1:40" x14ac:dyDescent="0.3">
      <c r="A10" s="5" t="s">
        <v>5</v>
      </c>
      <c r="B10" s="5" t="s">
        <v>6</v>
      </c>
      <c r="C10" s="6" t="str">
        <f>J9</f>
        <v>Huinen</v>
      </c>
      <c r="D10" s="6" t="str">
        <f>J5</f>
        <v>de Schuilplaats 2</v>
      </c>
      <c r="E10" s="3"/>
      <c r="F10" s="12">
        <v>1</v>
      </c>
      <c r="G10" s="12" t="s">
        <v>66</v>
      </c>
      <c r="H10" s="12">
        <v>0</v>
      </c>
      <c r="I10" s="3"/>
      <c r="J10" s="3"/>
      <c r="K10" s="3"/>
      <c r="L10" s="3"/>
      <c r="M10" s="6" t="str">
        <f>U5</f>
        <v>Pelicaan 2</v>
      </c>
      <c r="N10" s="6" t="str">
        <f>U8</f>
        <v>Kelnarij</v>
      </c>
      <c r="O10" s="3"/>
      <c r="P10" s="12">
        <v>1</v>
      </c>
      <c r="Q10" s="12" t="s">
        <v>66</v>
      </c>
      <c r="R10" s="12">
        <v>0</v>
      </c>
      <c r="S10" s="12"/>
      <c r="T10" s="12"/>
      <c r="U10" s="3"/>
      <c r="V10" s="3"/>
      <c r="W10" s="12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5"/>
      <c r="AL10" s="15"/>
      <c r="AM10" s="15"/>
      <c r="AN10" s="15"/>
    </row>
    <row r="11" spans="1:40" x14ac:dyDescent="0.3">
      <c r="A11" s="5" t="s">
        <v>6</v>
      </c>
      <c r="B11" s="5" t="s">
        <v>7</v>
      </c>
      <c r="C11" s="6" t="str">
        <f>J7</f>
        <v>de Akker</v>
      </c>
      <c r="D11" s="6" t="str">
        <f>J5</f>
        <v>de Schuilplaats 2</v>
      </c>
      <c r="E11" s="3"/>
      <c r="F11" s="12">
        <v>0</v>
      </c>
      <c r="G11" s="12" t="s">
        <v>66</v>
      </c>
      <c r="H11" s="12">
        <v>2</v>
      </c>
      <c r="I11" s="3"/>
      <c r="J11" s="3"/>
      <c r="K11" s="3"/>
      <c r="L11" s="3"/>
      <c r="M11" s="6" t="str">
        <f>U5</f>
        <v>Pelicaan 2</v>
      </c>
      <c r="N11" s="6" t="str">
        <f>U6</f>
        <v>de Schuilplaats 5</v>
      </c>
      <c r="O11" s="3"/>
      <c r="P11" s="12">
        <v>1</v>
      </c>
      <c r="Q11" s="12" t="s">
        <v>66</v>
      </c>
      <c r="R11" s="12">
        <v>0</v>
      </c>
      <c r="S11" s="12"/>
      <c r="T11" s="12"/>
      <c r="U11" s="11"/>
      <c r="V11" s="3"/>
      <c r="W11" s="12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5"/>
      <c r="AL11" s="15"/>
      <c r="AM11" s="15"/>
      <c r="AN11" s="15"/>
    </row>
    <row r="12" spans="1:40" x14ac:dyDescent="0.3">
      <c r="A12" s="5" t="s">
        <v>7</v>
      </c>
      <c r="B12" s="5" t="s">
        <v>8</v>
      </c>
      <c r="C12" s="6" t="str">
        <f>J8</f>
        <v>Bijstergoed</v>
      </c>
      <c r="D12" s="6" t="str">
        <f>J9</f>
        <v>Huinen</v>
      </c>
      <c r="E12" s="3"/>
      <c r="F12" s="12">
        <v>1</v>
      </c>
      <c r="G12" s="12" t="s">
        <v>66</v>
      </c>
      <c r="H12" s="12">
        <v>0</v>
      </c>
      <c r="I12" s="3"/>
      <c r="J12" s="3"/>
      <c r="K12" s="3"/>
      <c r="L12" s="3"/>
      <c r="M12" s="6" t="str">
        <f>U7</f>
        <v>de Wegwijzer</v>
      </c>
      <c r="N12" s="6" t="str">
        <f>U8</f>
        <v>Kelnarij</v>
      </c>
      <c r="O12" s="3"/>
      <c r="P12" s="12">
        <v>2</v>
      </c>
      <c r="Q12" s="12" t="s">
        <v>66</v>
      </c>
      <c r="R12" s="12">
        <v>0</v>
      </c>
      <c r="S12" s="12"/>
      <c r="T12" s="12"/>
      <c r="U12" s="3"/>
      <c r="V12" s="11"/>
      <c r="W12" s="12"/>
      <c r="X12" s="13">
        <f>SUM(AA12+AB12+AC12+AD12+AE12+AF12+AG12+AH12+AI12)</f>
        <v>14</v>
      </c>
      <c r="Y12" s="13">
        <f>P5+P7+P10+P11+P13+P21+P22+P24+P27-R27-R24-R22-R21-R13-R11-R10-R7-R5</f>
        <v>0</v>
      </c>
      <c r="Z12" s="13" t="s">
        <v>15</v>
      </c>
      <c r="AA12" s="13" t="str">
        <f>IF(P5&gt;R5,"3",IF(P5=R5,"1","0"))</f>
        <v>3</v>
      </c>
      <c r="AB12" s="13" t="str">
        <f>IF(P7&gt;R7,"3",IF(P7=R7,"1","0"))</f>
        <v>0</v>
      </c>
      <c r="AC12" s="13" t="str">
        <f>IF(P10&gt;R10,"3",IF(P10=R10,"1","0"))</f>
        <v>3</v>
      </c>
      <c r="AD12" s="13" t="str">
        <f>IF(P11&gt;R11,"3",IF(P11=R11,"1","0"))</f>
        <v>3</v>
      </c>
      <c r="AE12" s="13" t="str">
        <f>IF(P13&gt;R13,"3",IF(P13=R13,"1","0"))</f>
        <v>0</v>
      </c>
      <c r="AF12" s="13" t="str">
        <f>IF(P21&gt;R21,"3",IF(P21=R21,"1","0"))</f>
        <v>1</v>
      </c>
      <c r="AG12" s="13" t="str">
        <f>IF(P22&gt;R22,"3",IF(P22=R22,"1","0"))</f>
        <v>3</v>
      </c>
      <c r="AH12" s="13" t="str">
        <f>IF(P24&gt;R24,"3",IF(P24=R24,"1","0"))</f>
        <v>0</v>
      </c>
      <c r="AI12" s="13" t="str">
        <f>IF(P27&gt;R27,"3",IF(P27=R27,"1","0"))</f>
        <v>1</v>
      </c>
      <c r="AJ12" s="13"/>
      <c r="AK12" s="15"/>
      <c r="AL12" s="15"/>
      <c r="AM12" s="15"/>
      <c r="AN12" s="15"/>
    </row>
    <row r="13" spans="1:40" x14ac:dyDescent="0.3">
      <c r="A13" s="5" t="s">
        <v>8</v>
      </c>
      <c r="B13" s="5" t="s">
        <v>9</v>
      </c>
      <c r="C13" s="6" t="str">
        <f>J6</f>
        <v>Pelicaan 1</v>
      </c>
      <c r="D13" s="6" t="str">
        <f>J9</f>
        <v>Huinen</v>
      </c>
      <c r="E13" s="3"/>
      <c r="F13" s="12">
        <v>0</v>
      </c>
      <c r="G13" s="12" t="s">
        <v>66</v>
      </c>
      <c r="H13" s="12">
        <v>0</v>
      </c>
      <c r="I13" s="3"/>
      <c r="J13" s="3"/>
      <c r="K13" s="3"/>
      <c r="L13" s="3"/>
      <c r="M13" s="6" t="str">
        <f>U5</f>
        <v>Pelicaan 2</v>
      </c>
      <c r="N13" s="6" t="str">
        <f>U7</f>
        <v>de Wegwijzer</v>
      </c>
      <c r="O13" s="3"/>
      <c r="P13" s="12">
        <v>1</v>
      </c>
      <c r="Q13" s="12" t="s">
        <v>66</v>
      </c>
      <c r="R13" s="12">
        <v>3</v>
      </c>
      <c r="S13" s="12"/>
      <c r="T13" s="12"/>
      <c r="U13" s="3"/>
      <c r="V13" s="3"/>
      <c r="W13" s="12"/>
      <c r="X13" s="13">
        <f t="shared" ref="X13:X15" si="4">SUM(AA13+AB13+AC13+AD13+AE13+AF13+AG13+AH13+AI13)</f>
        <v>8</v>
      </c>
      <c r="Y13" s="13">
        <f>R5+P8+R9+R11+R20+R22+P25+P19+R26-P26-R25-P22-P20-R19-P11-P9-R8-P5</f>
        <v>-2</v>
      </c>
      <c r="Z13" s="13" t="s">
        <v>45</v>
      </c>
      <c r="AA13" s="13" t="str">
        <f>IF(P5&lt;R5,"3",IF(P5=R5,"1","0"))</f>
        <v>0</v>
      </c>
      <c r="AB13" s="13" t="str">
        <f>IF(P9&lt;R9,"3",IF(P9=R9,"1","0"))</f>
        <v>0</v>
      </c>
      <c r="AC13" s="13" t="str">
        <f>IF(P11&lt;R11,"3",IF(P11=R11,"1","0"))</f>
        <v>0</v>
      </c>
      <c r="AD13" s="13" t="str">
        <f>IF(P8&gt;R8,"3",IF(P8=R8,"1","0"))</f>
        <v>3</v>
      </c>
      <c r="AE13" s="13" t="str">
        <f>IF(P19&gt;R19,"3",IF(P19=R19,"1","0"))</f>
        <v>1</v>
      </c>
      <c r="AF13" s="13" t="str">
        <f>IF(P20&lt;R20,"3",IF(P20=R20,"1","0"))</f>
        <v>0</v>
      </c>
      <c r="AG13" s="13" t="str">
        <f>IF(P22&lt;R22,"3",IF(P22=R22,"1","0"))</f>
        <v>0</v>
      </c>
      <c r="AH13" s="13" t="str">
        <f>IF(P25&gt;R25,"3",IF(P25=R25,"1","0"))</f>
        <v>3</v>
      </c>
      <c r="AI13" s="13" t="str">
        <f>IF(P26&lt;R26,"3",IF(P26=R26,"1","0"))</f>
        <v>1</v>
      </c>
      <c r="AJ13" s="13"/>
      <c r="AK13" s="15"/>
      <c r="AL13" s="15"/>
      <c r="AM13" s="15"/>
      <c r="AN13" s="15"/>
    </row>
    <row r="14" spans="1:40" x14ac:dyDescent="0.3">
      <c r="A14" s="5" t="s">
        <v>9</v>
      </c>
      <c r="B14" s="5" t="s">
        <v>10</v>
      </c>
      <c r="C14" s="6" t="str">
        <f>J7</f>
        <v>de Akker</v>
      </c>
      <c r="D14" s="6" t="str">
        <f>J8</f>
        <v>Bijstergoed</v>
      </c>
      <c r="E14" s="3"/>
      <c r="F14" s="12">
        <v>0</v>
      </c>
      <c r="G14" s="12" t="s">
        <v>66</v>
      </c>
      <c r="H14" s="12">
        <v>3</v>
      </c>
      <c r="I14" s="3"/>
      <c r="J14" s="3"/>
      <c r="K14" s="3"/>
      <c r="L14" s="3"/>
      <c r="M14" s="6"/>
      <c r="N14" s="6"/>
      <c r="O14" s="3"/>
      <c r="P14" s="12"/>
      <c r="Q14" s="12" t="s">
        <v>66</v>
      </c>
      <c r="R14" s="12"/>
      <c r="S14" s="12"/>
      <c r="T14" s="12"/>
      <c r="U14" s="3"/>
      <c r="V14" s="3"/>
      <c r="W14" s="12"/>
      <c r="X14" s="13">
        <f t="shared" si="4"/>
        <v>23</v>
      </c>
      <c r="Y14" s="13">
        <f>P6+P9+P12+R13+P20+P23+R24+P26+R7-R6-P7-R9-R12-P13-R20-R23-P24-R26</f>
        <v>10</v>
      </c>
      <c r="Z14" s="13" t="s">
        <v>26</v>
      </c>
      <c r="AA14" s="13" t="str">
        <f>IF(P6&gt;R6,"3",IF(P6=R6,"1","0"))</f>
        <v>1</v>
      </c>
      <c r="AB14" s="13" t="str">
        <f>IF(P7&lt;R7,"3",IF(P7=R7,"1","0"))</f>
        <v>3</v>
      </c>
      <c r="AC14" s="13" t="str">
        <f>IF(P9&gt;R9,"3",IF(P9=R9,"1","0"))</f>
        <v>3</v>
      </c>
      <c r="AD14" s="13" t="str">
        <f>IF(P12&gt;R12,"3",IF(P12=R12,"1","0"))</f>
        <v>3</v>
      </c>
      <c r="AE14" s="13" t="str">
        <f>IF(P13&lt;R13,"3",IF(P13=R13,"1","0"))</f>
        <v>3</v>
      </c>
      <c r="AF14" s="13" t="str">
        <f>IF(P20&gt;R20,"3",IF(P20=R20,"1","0"))</f>
        <v>3</v>
      </c>
      <c r="AG14" s="13" t="str">
        <f>IF(P23&gt;R23,"3",IF(P23=R23,"1","0"))</f>
        <v>3</v>
      </c>
      <c r="AH14" s="13" t="str">
        <f>IF(P24&lt;R24,"3",IF(P24=R24,"1","0"))</f>
        <v>3</v>
      </c>
      <c r="AI14" s="13" t="str">
        <f>IF(P26&gt;R26,"3",IF(P26=R26,"1","0"))</f>
        <v>1</v>
      </c>
      <c r="AJ14" s="13"/>
      <c r="AK14" s="15"/>
      <c r="AL14" s="15"/>
      <c r="AM14" s="15"/>
      <c r="AN14" s="15"/>
    </row>
    <row r="15" spans="1:40" x14ac:dyDescent="0.3">
      <c r="A15" s="5" t="s">
        <v>20</v>
      </c>
      <c r="B15" s="5" t="s">
        <v>20</v>
      </c>
      <c r="C15" s="6"/>
      <c r="D15" s="6"/>
      <c r="E15" s="3"/>
      <c r="F15" s="3"/>
      <c r="G15" s="12" t="s">
        <v>66</v>
      </c>
      <c r="H15" s="3"/>
      <c r="I15" s="3"/>
      <c r="J15" s="3"/>
      <c r="K15" s="3"/>
      <c r="L15" s="3"/>
      <c r="M15" s="6"/>
      <c r="N15" s="6"/>
      <c r="O15" s="3"/>
      <c r="P15" s="9"/>
      <c r="Q15" s="3"/>
      <c r="R15" s="3"/>
      <c r="S15" s="3"/>
      <c r="T15" s="3"/>
      <c r="U15" s="11"/>
      <c r="V15" s="3"/>
      <c r="W15" s="3"/>
      <c r="X15" s="13">
        <f t="shared" si="4"/>
        <v>4</v>
      </c>
      <c r="Y15" s="13">
        <f>R6+R8+R10+R12+R19+R21+R23+R25+R27-P27-P23-P21-P25-P19-P12-P10-P8-P6</f>
        <v>-8</v>
      </c>
      <c r="Z15" s="13" t="s">
        <v>29</v>
      </c>
      <c r="AA15" s="13" t="str">
        <f>IF(P6&lt;R6,"3",IF(P6=R6,"1","0"))</f>
        <v>1</v>
      </c>
      <c r="AB15" s="13" t="str">
        <f>IF(P8&lt;R8,"3",IF(P8=R8,"1","0"))</f>
        <v>0</v>
      </c>
      <c r="AC15" s="13" t="str">
        <f>IF(P10&lt;R10,"3",IF(P10=R10,"1","0"))</f>
        <v>0</v>
      </c>
      <c r="AD15" s="13" t="str">
        <f>IF(P12&lt;R12,"3",IF(P12=R12,"1","0"))</f>
        <v>0</v>
      </c>
      <c r="AE15" s="13" t="str">
        <f>IF(P19&lt;R19,"3",IF(P19=R19,"1","0"))</f>
        <v>1</v>
      </c>
      <c r="AF15" s="13" t="str">
        <f>IF(P21&lt;R21,"3",IF(P21=R21,"1","0"))</f>
        <v>1</v>
      </c>
      <c r="AG15" s="13" t="str">
        <f>IF(P23&lt;R23,"3",IF(P23=R23,"1","0"))</f>
        <v>0</v>
      </c>
      <c r="AH15" s="13" t="str">
        <f>IF(P25&lt;R25,"3",IF(P25=R25,"1","0"))</f>
        <v>0</v>
      </c>
      <c r="AI15" s="13" t="str">
        <f>IF(P27&lt;R27,"3",IF(P27=R27,"1","0"))</f>
        <v>1</v>
      </c>
      <c r="AJ15" s="13"/>
      <c r="AK15" s="15"/>
      <c r="AL15" s="15"/>
      <c r="AM15" s="15"/>
      <c r="AN15" s="15"/>
    </row>
    <row r="16" spans="1:40" x14ac:dyDescent="0.3">
      <c r="A16" s="7"/>
      <c r="B16" s="7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9"/>
      <c r="Q16" s="3"/>
      <c r="R16" s="3"/>
      <c r="S16" s="3"/>
      <c r="T16" s="3"/>
      <c r="U16" s="3"/>
      <c r="V16" s="11"/>
      <c r="W16" s="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5"/>
      <c r="AL16" s="15"/>
      <c r="AM16" s="15"/>
      <c r="AN16" s="15"/>
    </row>
    <row r="17" spans="1:40" ht="18" x14ac:dyDescent="0.35">
      <c r="A17" s="4" t="s">
        <v>19</v>
      </c>
      <c r="B17" s="7"/>
      <c r="C17" s="3"/>
      <c r="D17" s="3" t="s">
        <v>63</v>
      </c>
      <c r="E17" s="3"/>
      <c r="F17" s="3"/>
      <c r="G17" s="3"/>
      <c r="H17" s="3"/>
      <c r="I17" s="3"/>
      <c r="J17" s="3"/>
      <c r="K17" s="3"/>
      <c r="L17" s="3"/>
      <c r="M17" s="3" t="s">
        <v>70</v>
      </c>
      <c r="N17" s="3"/>
      <c r="O17" s="3"/>
      <c r="P17" s="9"/>
      <c r="Q17" s="3"/>
      <c r="R17" s="3"/>
      <c r="S17" s="3"/>
      <c r="T17" s="3"/>
      <c r="U17" s="3"/>
      <c r="V17" s="3"/>
      <c r="W17" s="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5"/>
      <c r="AL17" s="15"/>
      <c r="AM17" s="15"/>
      <c r="AN17" s="15"/>
    </row>
    <row r="18" spans="1:40" x14ac:dyDescent="0.3">
      <c r="A18" s="7"/>
      <c r="B18" s="7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9"/>
      <c r="Q18" s="3"/>
      <c r="R18" s="3"/>
      <c r="S18" s="3"/>
      <c r="T18" s="3"/>
      <c r="U18" s="3"/>
      <c r="V18" s="3"/>
      <c r="W18" s="3"/>
      <c r="X18" s="15"/>
      <c r="Y18" s="15"/>
      <c r="Z18" s="16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</row>
    <row r="19" spans="1:40" x14ac:dyDescent="0.3">
      <c r="A19" s="5" t="s">
        <v>0</v>
      </c>
      <c r="B19" s="5" t="s">
        <v>1</v>
      </c>
      <c r="C19" s="6" t="str">
        <f>J8</f>
        <v>Bijstergoed</v>
      </c>
      <c r="D19" s="6" t="str">
        <f>J7</f>
        <v>de Akker</v>
      </c>
      <c r="E19" s="3"/>
      <c r="F19" s="12">
        <v>0</v>
      </c>
      <c r="G19" s="12" t="s">
        <v>66</v>
      </c>
      <c r="H19" s="12">
        <v>1</v>
      </c>
      <c r="I19" s="3"/>
      <c r="J19" s="3"/>
      <c r="K19" s="3"/>
      <c r="L19" s="3"/>
      <c r="M19" s="6" t="str">
        <f>U6</f>
        <v>de Schuilplaats 5</v>
      </c>
      <c r="N19" s="6" t="str">
        <f>U8</f>
        <v>Kelnarij</v>
      </c>
      <c r="O19" s="3"/>
      <c r="P19" s="12">
        <v>0</v>
      </c>
      <c r="Q19" s="12" t="s">
        <v>66</v>
      </c>
      <c r="R19" s="12">
        <v>0</v>
      </c>
      <c r="S19" s="12"/>
      <c r="T19" s="12"/>
      <c r="U19" s="11"/>
      <c r="V19" s="3"/>
      <c r="W19" s="12"/>
      <c r="X19" s="15"/>
      <c r="Y19" s="15"/>
      <c r="Z19" s="16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</row>
    <row r="20" spans="1:40" x14ac:dyDescent="0.3">
      <c r="A20" s="5" t="s">
        <v>1</v>
      </c>
      <c r="B20" s="5" t="s">
        <v>2</v>
      </c>
      <c r="C20" s="6" t="str">
        <f>J9</f>
        <v>Huinen</v>
      </c>
      <c r="D20" s="6" t="str">
        <f>J6</f>
        <v>Pelicaan 1</v>
      </c>
      <c r="E20" s="3"/>
      <c r="F20" s="12">
        <v>0</v>
      </c>
      <c r="G20" s="12" t="s">
        <v>66</v>
      </c>
      <c r="H20" s="12">
        <v>2</v>
      </c>
      <c r="I20" s="3"/>
      <c r="J20" s="3"/>
      <c r="K20" s="3"/>
      <c r="L20" s="3"/>
      <c r="M20" s="6" t="str">
        <f>U7</f>
        <v>de Wegwijzer</v>
      </c>
      <c r="N20" s="6" t="str">
        <f>U6</f>
        <v>de Schuilplaats 5</v>
      </c>
      <c r="O20" s="3"/>
      <c r="P20" s="12">
        <v>1</v>
      </c>
      <c r="Q20" s="12" t="s">
        <v>66</v>
      </c>
      <c r="R20" s="12">
        <v>0</v>
      </c>
      <c r="S20" s="12"/>
      <c r="T20" s="12"/>
      <c r="U20" s="3"/>
      <c r="V20" s="11"/>
      <c r="W20" s="12"/>
      <c r="X20" s="15"/>
      <c r="Y20" s="15"/>
      <c r="Z20" s="16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</row>
    <row r="21" spans="1:40" x14ac:dyDescent="0.3">
      <c r="A21" s="5" t="s">
        <v>2</v>
      </c>
      <c r="B21" s="5" t="s">
        <v>3</v>
      </c>
      <c r="C21" s="6" t="str">
        <f>J9</f>
        <v>Huinen</v>
      </c>
      <c r="D21" s="6" t="str">
        <f>J8</f>
        <v>Bijstergoed</v>
      </c>
      <c r="E21" s="3"/>
      <c r="F21" s="12">
        <v>0</v>
      </c>
      <c r="G21" s="12" t="s">
        <v>66</v>
      </c>
      <c r="H21" s="12">
        <v>0</v>
      </c>
      <c r="I21" s="3"/>
      <c r="J21" s="3"/>
      <c r="K21" s="3"/>
      <c r="L21" s="3"/>
      <c r="M21" s="6" t="str">
        <f>U5</f>
        <v>Pelicaan 2</v>
      </c>
      <c r="N21" s="6" t="str">
        <f>U8</f>
        <v>Kelnarij</v>
      </c>
      <c r="O21" s="3"/>
      <c r="P21" s="12">
        <v>0</v>
      </c>
      <c r="Q21" s="12" t="s">
        <v>66</v>
      </c>
      <c r="R21" s="12">
        <v>0</v>
      </c>
      <c r="S21" s="12"/>
      <c r="T21" s="12"/>
      <c r="U21" s="3"/>
      <c r="V21" s="3"/>
      <c r="W21" s="12"/>
      <c r="X21" s="15"/>
      <c r="Y21" s="15"/>
      <c r="Z21" s="16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</row>
    <row r="22" spans="1:40" x14ac:dyDescent="0.3">
      <c r="A22" s="5" t="s">
        <v>3</v>
      </c>
      <c r="B22" s="5" t="s">
        <v>4</v>
      </c>
      <c r="C22" s="6" t="str">
        <f>J5</f>
        <v>de Schuilplaats 2</v>
      </c>
      <c r="D22" s="6" t="str">
        <f>J7</f>
        <v>de Akker</v>
      </c>
      <c r="E22" s="3"/>
      <c r="F22" s="12">
        <v>1</v>
      </c>
      <c r="G22" s="12" t="s">
        <v>66</v>
      </c>
      <c r="H22" s="12">
        <v>0</v>
      </c>
      <c r="I22" s="3"/>
      <c r="J22" s="3"/>
      <c r="K22" s="3"/>
      <c r="L22" s="3"/>
      <c r="M22" s="6" t="str">
        <f>U5</f>
        <v>Pelicaan 2</v>
      </c>
      <c r="N22" s="6" t="str">
        <f>U6</f>
        <v>de Schuilplaats 5</v>
      </c>
      <c r="O22" s="3"/>
      <c r="P22" s="12">
        <v>1</v>
      </c>
      <c r="Q22" s="12" t="s">
        <v>66</v>
      </c>
      <c r="R22" s="12">
        <v>0</v>
      </c>
      <c r="S22" s="12"/>
      <c r="T22" s="12"/>
      <c r="U22" s="3"/>
      <c r="V22" s="3"/>
      <c r="W22" s="12"/>
      <c r="X22" s="15"/>
      <c r="Y22" s="15"/>
      <c r="Z22" s="16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</row>
    <row r="23" spans="1:40" x14ac:dyDescent="0.3">
      <c r="A23" s="5" t="s">
        <v>4</v>
      </c>
      <c r="B23" s="5" t="s">
        <v>5</v>
      </c>
      <c r="C23" s="6" t="str">
        <f>J5</f>
        <v>de Schuilplaats 2</v>
      </c>
      <c r="D23" s="6" t="str">
        <f>J9</f>
        <v>Huinen</v>
      </c>
      <c r="E23" s="3"/>
      <c r="F23" s="12">
        <v>1</v>
      </c>
      <c r="G23" s="12" t="s">
        <v>66</v>
      </c>
      <c r="H23" s="12">
        <v>1</v>
      </c>
      <c r="I23" s="3"/>
      <c r="J23" s="3"/>
      <c r="K23" s="3"/>
      <c r="L23" s="3"/>
      <c r="M23" s="6" t="str">
        <f>U7</f>
        <v>de Wegwijzer</v>
      </c>
      <c r="N23" s="6" t="str">
        <f>U8</f>
        <v>Kelnarij</v>
      </c>
      <c r="O23" s="3"/>
      <c r="P23" s="12">
        <v>1</v>
      </c>
      <c r="Q23" s="12" t="s">
        <v>66</v>
      </c>
      <c r="R23" s="12">
        <v>0</v>
      </c>
      <c r="S23" s="12"/>
      <c r="T23" s="12"/>
      <c r="U23" s="11"/>
      <c r="V23" s="3"/>
      <c r="W23" s="12"/>
      <c r="X23" s="15"/>
      <c r="Y23" s="15"/>
      <c r="Z23" s="16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</row>
    <row r="24" spans="1:40" x14ac:dyDescent="0.3">
      <c r="A24" s="5" t="s">
        <v>5</v>
      </c>
      <c r="B24" s="5" t="s">
        <v>6</v>
      </c>
      <c r="C24" s="6" t="str">
        <f>J6</f>
        <v>Pelicaan 1</v>
      </c>
      <c r="D24" s="6" t="str">
        <f>J8</f>
        <v>Bijstergoed</v>
      </c>
      <c r="E24" s="3"/>
      <c r="F24" s="12">
        <v>0</v>
      </c>
      <c r="G24" s="12" t="s">
        <v>66</v>
      </c>
      <c r="H24" s="12">
        <v>0</v>
      </c>
      <c r="I24" s="3"/>
      <c r="J24" s="3"/>
      <c r="K24" s="3"/>
      <c r="L24" s="3"/>
      <c r="M24" s="6" t="str">
        <f>U5</f>
        <v>Pelicaan 2</v>
      </c>
      <c r="N24" s="6" t="str">
        <f>U7</f>
        <v>de Wegwijzer</v>
      </c>
      <c r="O24" s="3"/>
      <c r="P24" s="12">
        <v>0</v>
      </c>
      <c r="Q24" s="12" t="s">
        <v>66</v>
      </c>
      <c r="R24" s="12">
        <v>1</v>
      </c>
      <c r="S24" s="12"/>
      <c r="T24" s="12"/>
      <c r="U24" s="3"/>
      <c r="V24" s="11"/>
      <c r="W24" s="12"/>
      <c r="X24" s="15"/>
      <c r="Y24" s="15"/>
      <c r="Z24" s="16"/>
      <c r="AA24" s="15"/>
      <c r="AB24" s="15"/>
      <c r="AC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</row>
    <row r="25" spans="1:40" x14ac:dyDescent="0.3">
      <c r="A25" s="5" t="s">
        <v>6</v>
      </c>
      <c r="B25" s="5" t="s">
        <v>7</v>
      </c>
      <c r="C25" s="6" t="str">
        <f>J6</f>
        <v>Pelicaan 1</v>
      </c>
      <c r="D25" s="6" t="str">
        <f>J5</f>
        <v>de Schuilplaats 2</v>
      </c>
      <c r="E25" s="3"/>
      <c r="F25" s="12">
        <v>0</v>
      </c>
      <c r="G25" s="12" t="s">
        <v>66</v>
      </c>
      <c r="H25" s="12">
        <v>0</v>
      </c>
      <c r="I25" s="3"/>
      <c r="J25" s="3"/>
      <c r="K25" s="3"/>
      <c r="L25" s="3"/>
      <c r="M25" s="6" t="str">
        <f>U6</f>
        <v>de Schuilplaats 5</v>
      </c>
      <c r="N25" s="6" t="str">
        <f>U8</f>
        <v>Kelnarij</v>
      </c>
      <c r="O25" s="3"/>
      <c r="P25" s="12">
        <v>2</v>
      </c>
      <c r="Q25" s="12" t="s">
        <v>66</v>
      </c>
      <c r="R25" s="12">
        <v>0</v>
      </c>
      <c r="S25" s="12"/>
      <c r="T25" s="12"/>
      <c r="U25" s="3"/>
      <c r="V25" s="3"/>
      <c r="W25" s="12"/>
      <c r="X25" s="15"/>
      <c r="Y25" s="15"/>
      <c r="Z25" s="16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</row>
    <row r="26" spans="1:40" x14ac:dyDescent="0.3">
      <c r="A26" s="5" t="s">
        <v>7</v>
      </c>
      <c r="B26" s="5" t="s">
        <v>8</v>
      </c>
      <c r="C26" s="6" t="str">
        <f>J7</f>
        <v>de Akker</v>
      </c>
      <c r="D26" s="6" t="str">
        <f>J9</f>
        <v>Huinen</v>
      </c>
      <c r="E26" s="3"/>
      <c r="F26" s="12">
        <v>0</v>
      </c>
      <c r="G26" s="12" t="s">
        <v>66</v>
      </c>
      <c r="H26" s="12">
        <v>2</v>
      </c>
      <c r="I26" s="3"/>
      <c r="J26" s="3"/>
      <c r="K26" s="3"/>
      <c r="L26" s="3"/>
      <c r="M26" s="6" t="str">
        <f>U7</f>
        <v>de Wegwijzer</v>
      </c>
      <c r="N26" s="6" t="str">
        <f>U6</f>
        <v>de Schuilplaats 5</v>
      </c>
      <c r="O26" s="3"/>
      <c r="P26" s="12">
        <v>0</v>
      </c>
      <c r="Q26" s="12" t="s">
        <v>66</v>
      </c>
      <c r="R26" s="12">
        <v>0</v>
      </c>
      <c r="S26" s="12"/>
      <c r="T26" s="12"/>
      <c r="U26" s="3"/>
      <c r="V26" s="3"/>
      <c r="W26" s="12"/>
      <c r="X26" s="15"/>
      <c r="Y26" s="15"/>
      <c r="Z26" s="16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</row>
    <row r="27" spans="1:40" x14ac:dyDescent="0.3">
      <c r="A27" s="5" t="s">
        <v>8</v>
      </c>
      <c r="B27" s="5" t="s">
        <v>9</v>
      </c>
      <c r="C27" s="6" t="str">
        <f>J7</f>
        <v>de Akker</v>
      </c>
      <c r="D27" s="6" t="str">
        <f>J6</f>
        <v>Pelicaan 1</v>
      </c>
      <c r="E27" s="3"/>
      <c r="F27" s="12">
        <v>0</v>
      </c>
      <c r="G27" s="12" t="s">
        <v>66</v>
      </c>
      <c r="H27" s="12">
        <v>5</v>
      </c>
      <c r="I27" s="3"/>
      <c r="J27" s="3"/>
      <c r="K27" s="3"/>
      <c r="L27" s="3"/>
      <c r="M27" s="6" t="str">
        <f>U5</f>
        <v>Pelicaan 2</v>
      </c>
      <c r="N27" s="6" t="str">
        <f>U8</f>
        <v>Kelnarij</v>
      </c>
      <c r="O27" s="3"/>
      <c r="P27" s="12">
        <v>0</v>
      </c>
      <c r="Q27" s="12" t="s">
        <v>66</v>
      </c>
      <c r="R27" s="12">
        <v>0</v>
      </c>
      <c r="S27" s="12"/>
      <c r="T27" s="12"/>
      <c r="U27" s="11"/>
      <c r="V27" s="3"/>
      <c r="W27" s="12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</row>
    <row r="28" spans="1:40" x14ac:dyDescent="0.3">
      <c r="A28" s="5" t="s">
        <v>9</v>
      </c>
      <c r="B28" s="5" t="s">
        <v>10</v>
      </c>
      <c r="C28" s="6" t="str">
        <f>J8</f>
        <v>Bijstergoed</v>
      </c>
      <c r="D28" s="6" t="str">
        <f>J5</f>
        <v>de Schuilplaats 2</v>
      </c>
      <c r="E28" s="3"/>
      <c r="F28" s="12">
        <v>0</v>
      </c>
      <c r="G28" s="12" t="s">
        <v>66</v>
      </c>
      <c r="H28" s="12">
        <v>0</v>
      </c>
      <c r="I28" s="3"/>
      <c r="J28" s="3"/>
      <c r="K28" s="3"/>
      <c r="L28" s="3"/>
      <c r="M28" s="6"/>
      <c r="N28" s="6"/>
      <c r="O28" s="3"/>
      <c r="P28" s="12"/>
      <c r="Q28" s="12" t="s">
        <v>66</v>
      </c>
      <c r="R28" s="12"/>
      <c r="S28" s="12"/>
      <c r="T28" s="12"/>
      <c r="U28" s="3"/>
      <c r="V28" s="11"/>
      <c r="W28" s="12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</row>
    <row r="29" spans="1:40" x14ac:dyDescent="0.3">
      <c r="A29" s="7"/>
      <c r="B29" s="3"/>
      <c r="C29" s="3"/>
      <c r="D29" s="3"/>
      <c r="E29" s="3"/>
      <c r="F29" s="3"/>
      <c r="G29" s="12"/>
      <c r="H29" s="3"/>
      <c r="I29" s="3"/>
      <c r="J29" s="3"/>
      <c r="K29" s="3"/>
      <c r="L29" s="3"/>
      <c r="M29" s="3"/>
      <c r="N29" s="3"/>
      <c r="O29" s="3"/>
      <c r="P29" s="3"/>
      <c r="Q29" s="9"/>
      <c r="R29" s="3"/>
      <c r="S29" s="3"/>
      <c r="T29" s="3"/>
      <c r="U29" s="3"/>
      <c r="V29" s="3"/>
      <c r="W29" s="3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</row>
    <row r="30" spans="1:40" x14ac:dyDescent="0.3">
      <c r="A30" s="1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</row>
    <row r="31" spans="1:40" x14ac:dyDescent="0.3">
      <c r="Q31"/>
    </row>
    <row r="32" spans="1:40" x14ac:dyDescent="0.3">
      <c r="Q32"/>
    </row>
    <row r="33" spans="17:17" x14ac:dyDescent="0.3">
      <c r="Q33"/>
    </row>
    <row r="34" spans="17:17" x14ac:dyDescent="0.3">
      <c r="Q34"/>
    </row>
    <row r="35" spans="17:17" x14ac:dyDescent="0.3">
      <c r="Q35"/>
    </row>
    <row r="36" spans="17:17" x14ac:dyDescent="0.3">
      <c r="Q36"/>
    </row>
    <row r="37" spans="17:17" x14ac:dyDescent="0.3">
      <c r="Q37"/>
    </row>
    <row r="38" spans="17:17" x14ac:dyDescent="0.3">
      <c r="Q38"/>
    </row>
    <row r="39" spans="17:17" x14ac:dyDescent="0.3">
      <c r="Q39"/>
    </row>
    <row r="40" spans="17:17" x14ac:dyDescent="0.3">
      <c r="Q40"/>
    </row>
    <row r="41" spans="17:17" x14ac:dyDescent="0.3">
      <c r="Q41"/>
    </row>
    <row r="42" spans="17:17" x14ac:dyDescent="0.3">
      <c r="Q42"/>
    </row>
    <row r="43" spans="17:17" x14ac:dyDescent="0.3">
      <c r="Q43"/>
    </row>
    <row r="44" spans="17:17" x14ac:dyDescent="0.3">
      <c r="Q44"/>
    </row>
    <row r="45" spans="17:17" x14ac:dyDescent="0.3">
      <c r="Q45"/>
    </row>
    <row r="46" spans="17:17" x14ac:dyDescent="0.3">
      <c r="Q46"/>
    </row>
    <row r="47" spans="17:17" x14ac:dyDescent="0.3">
      <c r="Q47"/>
    </row>
    <row r="48" spans="17:17" x14ac:dyDescent="0.3">
      <c r="Q48"/>
    </row>
    <row r="49" spans="17:17" x14ac:dyDescent="0.3">
      <c r="Q49"/>
    </row>
    <row r="50" spans="17:17" x14ac:dyDescent="0.3">
      <c r="Q50"/>
    </row>
    <row r="51" spans="17:17" x14ac:dyDescent="0.3">
      <c r="Q51"/>
    </row>
    <row r="52" spans="17:17" x14ac:dyDescent="0.3">
      <c r="Q52"/>
    </row>
    <row r="53" spans="17:17" x14ac:dyDescent="0.3">
      <c r="Q53"/>
    </row>
    <row r="54" spans="17:17" x14ac:dyDescent="0.3">
      <c r="Q54"/>
    </row>
    <row r="55" spans="17:17" x14ac:dyDescent="0.3">
      <c r="Q55"/>
    </row>
    <row r="56" spans="17:17" x14ac:dyDescent="0.3">
      <c r="Q56"/>
    </row>
    <row r="57" spans="17:17" x14ac:dyDescent="0.3">
      <c r="Q57"/>
    </row>
    <row r="58" spans="17:17" x14ac:dyDescent="0.3">
      <c r="Q58"/>
    </row>
    <row r="59" spans="17:17" x14ac:dyDescent="0.3">
      <c r="Q59"/>
    </row>
    <row r="60" spans="17:17" x14ac:dyDescent="0.3">
      <c r="Q60"/>
    </row>
    <row r="61" spans="17:17" x14ac:dyDescent="0.3">
      <c r="Q61"/>
    </row>
    <row r="62" spans="17:17" x14ac:dyDescent="0.3">
      <c r="Q62"/>
    </row>
    <row r="63" spans="17:17" x14ac:dyDescent="0.3">
      <c r="Q63"/>
    </row>
    <row r="64" spans="17:17" x14ac:dyDescent="0.3">
      <c r="Q64"/>
    </row>
    <row r="65" spans="17:17" x14ac:dyDescent="0.3">
      <c r="Q65"/>
    </row>
    <row r="66" spans="17:17" x14ac:dyDescent="0.3">
      <c r="Q66"/>
    </row>
    <row r="67" spans="17:17" x14ac:dyDescent="0.3">
      <c r="Q67"/>
    </row>
    <row r="68" spans="17:17" x14ac:dyDescent="0.3">
      <c r="Q68"/>
    </row>
    <row r="69" spans="17:17" x14ac:dyDescent="0.3">
      <c r="Q69"/>
    </row>
    <row r="70" spans="17:17" x14ac:dyDescent="0.3">
      <c r="Q70"/>
    </row>
    <row r="71" spans="17:17" x14ac:dyDescent="0.3">
      <c r="Q71"/>
    </row>
    <row r="72" spans="17:17" x14ac:dyDescent="0.3">
      <c r="Q72"/>
    </row>
    <row r="73" spans="17:17" x14ac:dyDescent="0.3">
      <c r="Q73"/>
    </row>
    <row r="74" spans="17:17" x14ac:dyDescent="0.3">
      <c r="Q74"/>
    </row>
    <row r="75" spans="17:17" x14ac:dyDescent="0.3">
      <c r="Q75"/>
    </row>
    <row r="76" spans="17:17" x14ac:dyDescent="0.3">
      <c r="Q76"/>
    </row>
    <row r="77" spans="17:17" x14ac:dyDescent="0.3">
      <c r="Q77"/>
    </row>
    <row r="78" spans="17:17" x14ac:dyDescent="0.3">
      <c r="Q78"/>
    </row>
    <row r="79" spans="17:17" x14ac:dyDescent="0.3">
      <c r="Q79"/>
    </row>
    <row r="80" spans="17:17" x14ac:dyDescent="0.3">
      <c r="Q80"/>
    </row>
    <row r="81" spans="17:17" x14ac:dyDescent="0.3">
      <c r="Q81"/>
    </row>
    <row r="82" spans="17:17" x14ac:dyDescent="0.3">
      <c r="Q82"/>
    </row>
    <row r="83" spans="17:17" x14ac:dyDescent="0.3">
      <c r="Q83"/>
    </row>
    <row r="84" spans="17:17" x14ac:dyDescent="0.3">
      <c r="Q84"/>
    </row>
    <row r="85" spans="17:17" x14ac:dyDescent="0.3">
      <c r="Q85"/>
    </row>
    <row r="86" spans="17:17" x14ac:dyDescent="0.3">
      <c r="Q86"/>
    </row>
    <row r="87" spans="17:17" x14ac:dyDescent="0.3">
      <c r="Q87"/>
    </row>
    <row r="88" spans="17:17" x14ac:dyDescent="0.3">
      <c r="Q88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16E362-DD6A-43A1-A69A-E22AE3B70909}">
  <dimension ref="A1:AN88"/>
  <sheetViews>
    <sheetView zoomScale="68" workbookViewId="0">
      <selection activeCell="V20" sqref="V20"/>
    </sheetView>
  </sheetViews>
  <sheetFormatPr defaultRowHeight="14.4" x14ac:dyDescent="0.3"/>
  <cols>
    <col min="1" max="1" width="6.21875" customWidth="1"/>
    <col min="2" max="2" width="6.33203125" customWidth="1"/>
    <col min="3" max="3" width="20.33203125" customWidth="1"/>
    <col min="4" max="4" width="22.33203125" bestFit="1" customWidth="1"/>
    <col min="5" max="5" width="2.77734375" customWidth="1"/>
    <col min="6" max="6" width="5.6640625" bestFit="1" customWidth="1"/>
    <col min="7" max="7" width="4.109375" customWidth="1"/>
    <col min="8" max="8" width="2" bestFit="1" customWidth="1"/>
    <col min="9" max="9" width="4.44140625" customWidth="1"/>
    <col min="10" max="10" width="22.33203125" bestFit="1" customWidth="1"/>
    <col min="11" max="11" width="7.109375" bestFit="1" customWidth="1"/>
    <col min="12" max="12" width="9.44140625" bestFit="1" customWidth="1"/>
    <col min="13" max="13" width="16.44140625" customWidth="1"/>
    <col min="14" max="14" width="17.109375" customWidth="1"/>
    <col min="15" max="15" width="2.88671875" customWidth="1"/>
    <col min="16" max="16" width="2" bestFit="1" customWidth="1"/>
    <col min="17" max="17" width="2.5546875" style="10" bestFit="1" customWidth="1"/>
    <col min="18" max="18" width="2" bestFit="1" customWidth="1"/>
    <col min="19" max="19" width="2" customWidth="1"/>
    <col min="20" max="20" width="3.6640625" customWidth="1"/>
    <col min="21" max="21" width="16.88671875" bestFit="1" customWidth="1"/>
    <col min="22" max="22" width="7.6640625" bestFit="1" customWidth="1"/>
    <col min="23" max="23" width="11" bestFit="1" customWidth="1"/>
    <col min="24" max="24" width="8.109375" bestFit="1" customWidth="1"/>
    <col min="25" max="25" width="9.44140625" bestFit="1" customWidth="1"/>
    <col min="26" max="26" width="22.33203125" bestFit="1" customWidth="1"/>
    <col min="27" max="27" width="3.44140625" customWidth="1"/>
    <col min="28" max="28" width="3.21875" customWidth="1"/>
    <col min="29" max="29" width="3.109375" customWidth="1"/>
  </cols>
  <sheetData>
    <row r="1" spans="1:40" ht="25.8" x14ac:dyDescent="0.5">
      <c r="A1" s="2" t="s">
        <v>30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9"/>
      <c r="R1" s="3"/>
      <c r="S1" s="3"/>
      <c r="T1" s="3"/>
      <c r="U1" s="3"/>
      <c r="V1" s="3"/>
      <c r="W1" s="3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</row>
    <row r="2" spans="1:40" x14ac:dyDescent="0.3">
      <c r="A2" s="3"/>
      <c r="B2" s="3"/>
      <c r="C2" s="3"/>
      <c r="D2" s="3" t="s">
        <v>62</v>
      </c>
      <c r="E2" s="3"/>
      <c r="F2" s="3"/>
      <c r="G2" s="3"/>
      <c r="H2" s="3"/>
      <c r="I2" s="3"/>
      <c r="J2" s="3"/>
      <c r="K2" s="3"/>
      <c r="L2" s="3"/>
      <c r="M2" s="3"/>
      <c r="N2" s="3" t="s">
        <v>71</v>
      </c>
      <c r="O2" s="3"/>
      <c r="P2" s="3"/>
      <c r="Q2" s="9"/>
      <c r="R2" s="3"/>
      <c r="S2" s="3"/>
      <c r="T2" s="3"/>
      <c r="U2" s="3"/>
      <c r="V2" s="3"/>
      <c r="W2" s="3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</row>
    <row r="3" spans="1:40" ht="18" x14ac:dyDescent="0.35">
      <c r="A3" s="4" t="s">
        <v>18</v>
      </c>
      <c r="B3" s="3"/>
      <c r="C3" s="3"/>
      <c r="D3" s="4" t="s">
        <v>11</v>
      </c>
      <c r="E3" s="4"/>
      <c r="F3" s="4"/>
      <c r="G3" s="4"/>
      <c r="H3" s="4"/>
      <c r="I3" s="4"/>
      <c r="J3" s="4"/>
      <c r="K3" s="3"/>
      <c r="L3" s="3"/>
      <c r="M3" s="3"/>
      <c r="N3" s="4" t="s">
        <v>12</v>
      </c>
      <c r="O3" s="4"/>
      <c r="P3" s="3"/>
      <c r="Q3" s="9"/>
      <c r="R3" s="3"/>
      <c r="S3" s="3"/>
      <c r="T3" s="3"/>
      <c r="U3" s="3"/>
      <c r="V3" s="3"/>
      <c r="W3" s="3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3"/>
    </row>
    <row r="4" spans="1:40" x14ac:dyDescent="0.3">
      <c r="A4" s="3"/>
      <c r="B4" s="3"/>
      <c r="C4" s="3"/>
      <c r="D4" s="3"/>
      <c r="E4" s="3"/>
      <c r="F4" s="3"/>
      <c r="G4" s="12"/>
      <c r="H4" s="3"/>
      <c r="I4" s="3"/>
      <c r="J4" s="3"/>
      <c r="K4" s="3" t="s">
        <v>67</v>
      </c>
      <c r="L4" s="3" t="s">
        <v>68</v>
      </c>
      <c r="M4" s="3"/>
      <c r="N4" s="3"/>
      <c r="O4" s="3"/>
      <c r="P4" s="3"/>
      <c r="Q4" s="9"/>
      <c r="R4" s="3"/>
      <c r="S4" s="3"/>
      <c r="T4" s="3"/>
      <c r="U4" s="11"/>
      <c r="V4" s="11" t="s">
        <v>67</v>
      </c>
      <c r="W4" s="3" t="s">
        <v>68</v>
      </c>
      <c r="X4" s="13" t="s">
        <v>67</v>
      </c>
      <c r="Y4" s="13" t="s">
        <v>68</v>
      </c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5"/>
      <c r="AM4" s="15"/>
      <c r="AN4" s="13"/>
    </row>
    <row r="5" spans="1:40" x14ac:dyDescent="0.3">
      <c r="A5" s="5" t="s">
        <v>0</v>
      </c>
      <c r="B5" s="5" t="s">
        <v>1</v>
      </c>
      <c r="C5" s="6" t="str">
        <f>J5</f>
        <v>de Schuilplaats 4</v>
      </c>
      <c r="D5" s="6" t="str">
        <f>J8</f>
        <v>Bijstergoed</v>
      </c>
      <c r="E5" s="3"/>
      <c r="F5" s="12">
        <v>0</v>
      </c>
      <c r="G5" s="12" t="s">
        <v>66</v>
      </c>
      <c r="H5" s="12">
        <v>0</v>
      </c>
      <c r="I5" s="3" t="s">
        <v>80</v>
      </c>
      <c r="J5" s="20" t="s">
        <v>31</v>
      </c>
      <c r="K5" s="12">
        <f>X5</f>
        <v>8</v>
      </c>
      <c r="L5" s="12">
        <f>Y5</f>
        <v>-3</v>
      </c>
      <c r="M5" s="6"/>
      <c r="N5" s="6"/>
      <c r="O5" s="3"/>
      <c r="P5" s="12"/>
      <c r="Q5" s="12" t="s">
        <v>66</v>
      </c>
      <c r="R5" s="12"/>
      <c r="S5" s="12"/>
      <c r="T5" s="12" t="s">
        <v>75</v>
      </c>
      <c r="U5" s="6" t="s">
        <v>32</v>
      </c>
      <c r="V5" s="3">
        <f>X11</f>
        <v>4</v>
      </c>
      <c r="W5" s="12">
        <f>Y11</f>
        <v>0</v>
      </c>
      <c r="X5" s="13">
        <f>SUM(AA5+AB5+AC5+AD5+AE5+AF5+AG5+AH5)</f>
        <v>8</v>
      </c>
      <c r="Y5" s="13">
        <f>SUM(F5+F8+H10+H11+F22+F23+H25+H28-F28-F25-H23-H22-F11-F10-H8-H5)</f>
        <v>-3</v>
      </c>
      <c r="Z5" s="13" t="str">
        <f>J5</f>
        <v>de Schuilplaats 4</v>
      </c>
      <c r="AA5" s="13" t="str">
        <f>IF(F5&gt;H5,"3",IF(F5=H5,"1","0"))</f>
        <v>1</v>
      </c>
      <c r="AB5" s="13" t="str">
        <f>IF(F8&gt;H8,"3",IF(F8=H8,"1","0"))</f>
        <v>0</v>
      </c>
      <c r="AC5" s="13" t="str">
        <f>IF(F10&lt;H10,"3",IF(F10=H10,"1","0"))</f>
        <v>0</v>
      </c>
      <c r="AD5" s="13" t="str">
        <f>IF(F11&lt;H11,"3",IF(F11=H11,"1","0"))</f>
        <v>0</v>
      </c>
      <c r="AE5" s="13" t="str">
        <f>IF(F22&gt;H22,"3",IF(F22=H22,"1","0"))</f>
        <v>3</v>
      </c>
      <c r="AF5" s="13" t="str">
        <f>IF(F23&gt;H23,"3",IF(F23=H23,"1","0"))</f>
        <v>3</v>
      </c>
      <c r="AG5" s="13" t="str">
        <f>IF(F25&lt;H25,"3",IF(F25=H25,"1","0"))</f>
        <v>0</v>
      </c>
      <c r="AH5" s="13" t="str">
        <f>IF(F28&lt;H28,"3",IF(F28=H28,"1","0"))</f>
        <v>1</v>
      </c>
      <c r="AI5" s="13" t="s">
        <v>69</v>
      </c>
      <c r="AJ5" s="13"/>
      <c r="AK5" s="13"/>
      <c r="AL5" s="15"/>
      <c r="AM5" s="15"/>
      <c r="AN5" s="13"/>
    </row>
    <row r="6" spans="1:40" x14ac:dyDescent="0.3">
      <c r="A6" s="5" t="s">
        <v>1</v>
      </c>
      <c r="B6" s="5" t="s">
        <v>2</v>
      </c>
      <c r="C6" s="6" t="str">
        <f>J6</f>
        <v>Ichtusschool 1</v>
      </c>
      <c r="D6" s="6" t="str">
        <f>J7</f>
        <v>de Wegwijzer1</v>
      </c>
      <c r="E6" s="3"/>
      <c r="F6" s="12">
        <v>5</v>
      </c>
      <c r="G6" s="12" t="s">
        <v>66</v>
      </c>
      <c r="H6" s="12">
        <v>0</v>
      </c>
      <c r="I6" s="3" t="s">
        <v>76</v>
      </c>
      <c r="J6" s="18" t="s">
        <v>33</v>
      </c>
      <c r="K6" s="12">
        <f t="shared" ref="K6:L9" si="0">X6</f>
        <v>21</v>
      </c>
      <c r="L6" s="12">
        <f t="shared" si="0"/>
        <v>18</v>
      </c>
      <c r="M6" s="6" t="str">
        <f>U5</f>
        <v>de Schuilplaats 6</v>
      </c>
      <c r="N6" s="6" t="str">
        <f>U10</f>
        <v>Huinen</v>
      </c>
      <c r="O6" s="3"/>
      <c r="P6" s="12">
        <v>0</v>
      </c>
      <c r="Q6" s="12" t="s">
        <v>66</v>
      </c>
      <c r="R6" s="12">
        <v>1</v>
      </c>
      <c r="S6" s="12"/>
      <c r="T6" s="12" t="s">
        <v>78</v>
      </c>
      <c r="U6" s="6" t="s">
        <v>23</v>
      </c>
      <c r="V6" s="3">
        <f t="shared" ref="V6:V10" si="1">X12</f>
        <v>1</v>
      </c>
      <c r="W6" s="12">
        <f t="shared" ref="W6:W10" si="2">Y12</f>
        <v>-8</v>
      </c>
      <c r="X6" s="13">
        <f t="shared" ref="X6:X23" si="3">SUM(AA6+AB6+AC6+AD6+AE6+AF6+AG6+AH6)</f>
        <v>21</v>
      </c>
      <c r="Y6" s="13">
        <f>SUM(F6+H8+H9+F13+H20+F24+F25+H27-F27-H25-H24-F20-H13-F9-F8-H6)</f>
        <v>18</v>
      </c>
      <c r="Z6" s="13" t="str">
        <f>J6</f>
        <v>Ichtusschool 1</v>
      </c>
      <c r="AA6" s="13" t="str">
        <f>IF(F6&gt;H6,"3",IF(F6=H6,"1","0"))</f>
        <v>3</v>
      </c>
      <c r="AB6" s="13" t="str">
        <f>IF(F8&lt;H8,"3",IF(F8=H8,"1","0"))</f>
        <v>3</v>
      </c>
      <c r="AC6" s="13" t="str">
        <f>IF(F9&lt;H9,"3",IF(F9=H9,"1","0"))</f>
        <v>0</v>
      </c>
      <c r="AD6" s="13" t="str">
        <f>IF(F13&gt;H13,"3",IF(F13=H13,"1","0"))</f>
        <v>3</v>
      </c>
      <c r="AE6" s="13" t="str">
        <f>IF(F20&lt;H20,"3",IF(F20=H20,"1","0"))</f>
        <v>3</v>
      </c>
      <c r="AF6" s="13" t="str">
        <f>IF(F24&gt;H24,"3",IF(F24=H24,"1","0"))</f>
        <v>3</v>
      </c>
      <c r="AG6" s="13" t="str">
        <f>IF(F25&gt;H25,"3",IF(F25=H25,"1","0"))</f>
        <v>3</v>
      </c>
      <c r="AH6" s="13" t="str">
        <f>IF(F27&lt;H27,"3",IF(F27=H27,"1","0"))</f>
        <v>3</v>
      </c>
      <c r="AI6" s="13" t="s">
        <v>69</v>
      </c>
      <c r="AJ6" s="13"/>
      <c r="AK6" s="13"/>
      <c r="AL6" s="15"/>
      <c r="AM6" s="15"/>
      <c r="AN6" s="13"/>
    </row>
    <row r="7" spans="1:40" x14ac:dyDescent="0.3">
      <c r="A7" s="5" t="s">
        <v>2</v>
      </c>
      <c r="B7" s="5" t="s">
        <v>3</v>
      </c>
      <c r="C7" s="6" t="str">
        <f>J9</f>
        <v>Steenenkamer/Diermen</v>
      </c>
      <c r="D7" s="6" t="str">
        <f>J7</f>
        <v>de Wegwijzer1</v>
      </c>
      <c r="E7" s="3"/>
      <c r="F7" s="12">
        <v>1</v>
      </c>
      <c r="G7" s="12" t="s">
        <v>66</v>
      </c>
      <c r="H7" s="12">
        <v>1</v>
      </c>
      <c r="I7" s="3" t="s">
        <v>75</v>
      </c>
      <c r="J7" s="6" t="s">
        <v>37</v>
      </c>
      <c r="K7" s="12">
        <f t="shared" si="0"/>
        <v>6</v>
      </c>
      <c r="L7" s="12">
        <f t="shared" si="0"/>
        <v>-11</v>
      </c>
      <c r="M7" s="6" t="str">
        <f>U6</f>
        <v>de Akker</v>
      </c>
      <c r="N7" s="6" t="str">
        <f>U9</f>
        <v>de Schovenhorst 1</v>
      </c>
      <c r="O7" s="3"/>
      <c r="P7" s="12">
        <v>0</v>
      </c>
      <c r="Q7" s="12" t="s">
        <v>66</v>
      </c>
      <c r="R7" s="12">
        <v>2</v>
      </c>
      <c r="S7" s="12"/>
      <c r="T7" s="12" t="s">
        <v>79</v>
      </c>
      <c r="U7" s="6" t="s">
        <v>34</v>
      </c>
      <c r="V7" s="3">
        <f t="shared" si="1"/>
        <v>5</v>
      </c>
      <c r="W7" s="12">
        <f t="shared" si="2"/>
        <v>-3</v>
      </c>
      <c r="X7" s="13">
        <f t="shared" si="3"/>
        <v>6</v>
      </c>
      <c r="Y7" s="13">
        <f>SUM(H6+H7+F11+F14+H19+H22+F26+F27-H27-H26-F22-F19-H14-H11-F7-F6)</f>
        <v>-11</v>
      </c>
      <c r="Z7" s="13" t="str">
        <f>J7</f>
        <v>de Wegwijzer1</v>
      </c>
      <c r="AA7" s="13" t="str">
        <f>IF(F6&lt;H6,"3",IF(F6=H6,"1","0"))</f>
        <v>0</v>
      </c>
      <c r="AB7" s="13" t="str">
        <f>IF(F7&lt;H7,"3",IF(F7=H7,"1","0"))</f>
        <v>1</v>
      </c>
      <c r="AC7" s="13" t="str">
        <f>IF(F11&gt;H11,"3",IF(F11=H11,"1","0"))</f>
        <v>3</v>
      </c>
      <c r="AD7" s="13" t="str">
        <f>IF(F14&gt;H14,"3",IF(F14=H14,"1","0"))</f>
        <v>0</v>
      </c>
      <c r="AE7" s="13" t="str">
        <f>IF(F19&lt;H19,"3",IF(F19=H19,"1","0"))</f>
        <v>1</v>
      </c>
      <c r="AF7" s="13" t="str">
        <f>IF(F22&lt;H22,"3",IF(F22=H22,"1","0"))</f>
        <v>0</v>
      </c>
      <c r="AG7" s="13" t="str">
        <f>IF(F26&gt;H26,"3",IF(F26=H26,"1","0"))</f>
        <v>1</v>
      </c>
      <c r="AH7" s="13" t="str">
        <f>IF(F27&gt;H27,"3",IF(F27=H27,"1","0"))</f>
        <v>0</v>
      </c>
      <c r="AI7" s="13" t="s">
        <v>69</v>
      </c>
      <c r="AJ7" s="13"/>
      <c r="AK7" s="13"/>
      <c r="AL7" s="15"/>
      <c r="AM7" s="15"/>
      <c r="AN7" s="13"/>
    </row>
    <row r="8" spans="1:40" x14ac:dyDescent="0.3">
      <c r="A8" s="5" t="s">
        <v>3</v>
      </c>
      <c r="B8" s="5" t="s">
        <v>4</v>
      </c>
      <c r="C8" s="6" t="str">
        <f>J5</f>
        <v>de Schuilplaats 4</v>
      </c>
      <c r="D8" s="6" t="str">
        <f>J6</f>
        <v>Ichtusschool 1</v>
      </c>
      <c r="E8" s="3"/>
      <c r="F8" s="12">
        <v>0</v>
      </c>
      <c r="G8" s="12" t="s">
        <v>66</v>
      </c>
      <c r="H8" s="12">
        <v>2</v>
      </c>
      <c r="I8" s="3" t="s">
        <v>77</v>
      </c>
      <c r="J8" s="18" t="s">
        <v>27</v>
      </c>
      <c r="K8" s="12">
        <f>X8</f>
        <v>11</v>
      </c>
      <c r="L8" s="12">
        <f t="shared" si="0"/>
        <v>1</v>
      </c>
      <c r="M8" s="6" t="str">
        <f>U7</f>
        <v>Ichtusschool 2</v>
      </c>
      <c r="N8" s="6" t="str">
        <f>U8</f>
        <v>Hoef 1</v>
      </c>
      <c r="O8" s="3"/>
      <c r="P8" s="12">
        <v>1</v>
      </c>
      <c r="Q8" s="12" t="s">
        <v>66</v>
      </c>
      <c r="R8" s="12">
        <v>1</v>
      </c>
      <c r="S8" s="12"/>
      <c r="T8" s="12" t="s">
        <v>80</v>
      </c>
      <c r="U8" s="6" t="s">
        <v>38</v>
      </c>
      <c r="V8" s="3">
        <f t="shared" si="1"/>
        <v>8</v>
      </c>
      <c r="W8" s="12">
        <f t="shared" si="2"/>
        <v>-1</v>
      </c>
      <c r="X8" s="13">
        <f t="shared" si="3"/>
        <v>11</v>
      </c>
      <c r="Y8" s="13">
        <f>SUM(H5+F9+F12+H14+F19+H21+H24+F28-H28-F24-F21-H19-F14-H12-H9-F5)</f>
        <v>1</v>
      </c>
      <c r="Z8" s="13" t="str">
        <f>J8</f>
        <v>Bijstergoed</v>
      </c>
      <c r="AA8" s="13" t="str">
        <f>IF(F5&lt;H5,"3",IF(F5=H5,"1","0"))</f>
        <v>1</v>
      </c>
      <c r="AB8" s="13" t="str">
        <f>IF(F9&gt;H9,"3",IF(F9=H9,"1","0"))</f>
        <v>3</v>
      </c>
      <c r="AC8" s="13" t="str">
        <f>IF(F12&gt;H12,"3",IF(F12=H12,"1","0"))</f>
        <v>1</v>
      </c>
      <c r="AD8" s="13" t="str">
        <f>IF(F14&lt;H14,"3",IF(F14=H14,"1","0"))</f>
        <v>3</v>
      </c>
      <c r="AE8" s="13" t="str">
        <f>IF(F19&gt;H19,"3",IF(F19=H19,"1","0"))</f>
        <v>1</v>
      </c>
      <c r="AF8" s="13" t="str">
        <f>IF(F21&gt;H21,"3",IF(F21=H21,"1","0"))</f>
        <v>1</v>
      </c>
      <c r="AG8" s="13" t="str">
        <f>IF(F24&lt;H24,"3",IF(F24=H24,"1","0"))</f>
        <v>0</v>
      </c>
      <c r="AH8" s="13" t="str">
        <f>IF(F28&gt;H28,"3",IF(F28=H28,"1","0"))</f>
        <v>1</v>
      </c>
      <c r="AI8" s="13" t="s">
        <v>69</v>
      </c>
      <c r="AJ8" s="13"/>
      <c r="AK8" s="13"/>
      <c r="AL8" s="15"/>
      <c r="AM8" s="15"/>
      <c r="AN8" s="13"/>
    </row>
    <row r="9" spans="1:40" x14ac:dyDescent="0.3">
      <c r="A9" s="5" t="s">
        <v>4</v>
      </c>
      <c r="B9" s="5" t="s">
        <v>5</v>
      </c>
      <c r="C9" s="6" t="str">
        <f>J8</f>
        <v>Bijstergoed</v>
      </c>
      <c r="D9" s="6" t="str">
        <f>J6</f>
        <v>Ichtusschool 1</v>
      </c>
      <c r="E9" s="3"/>
      <c r="F9" s="12">
        <v>1</v>
      </c>
      <c r="G9" s="12" t="s">
        <v>66</v>
      </c>
      <c r="H9" s="12">
        <v>0</v>
      </c>
      <c r="I9" s="3" t="s">
        <v>79</v>
      </c>
      <c r="J9" s="6" t="s">
        <v>40</v>
      </c>
      <c r="K9" s="12">
        <f t="shared" si="0"/>
        <v>7</v>
      </c>
      <c r="L9" s="12">
        <f t="shared" si="0"/>
        <v>-5</v>
      </c>
      <c r="M9" s="6" t="str">
        <f>U5</f>
        <v>de Schuilplaats 6</v>
      </c>
      <c r="N9" s="6" t="str">
        <f>U6</f>
        <v>de Akker</v>
      </c>
      <c r="O9" s="3"/>
      <c r="P9" s="12">
        <v>3</v>
      </c>
      <c r="Q9" s="12" t="s">
        <v>66</v>
      </c>
      <c r="R9" s="12">
        <v>0</v>
      </c>
      <c r="S9" s="12"/>
      <c r="T9" s="12" t="s">
        <v>76</v>
      </c>
      <c r="U9" s="18" t="s">
        <v>41</v>
      </c>
      <c r="V9" s="3">
        <f t="shared" si="1"/>
        <v>15</v>
      </c>
      <c r="W9" s="12">
        <f t="shared" si="2"/>
        <v>9</v>
      </c>
      <c r="X9" s="13">
        <f t="shared" si="3"/>
        <v>7</v>
      </c>
      <c r="Y9" s="13">
        <f>SUM(F7+F10+H12+H13+F20+F21+H23+H26-F26-F23-H21-H20-F13-F12-H10-H7)</f>
        <v>-5</v>
      </c>
      <c r="Z9" s="13" t="str">
        <f>J9</f>
        <v>Steenenkamer/Diermen</v>
      </c>
      <c r="AA9" s="13" t="str">
        <f>IF(F7&gt;H7,"3",IF(F7=H7,"1","0"))</f>
        <v>1</v>
      </c>
      <c r="AB9" s="13" t="str">
        <f>IF(F10&gt;H10,"3",IF(F10=H10,"1","0"))</f>
        <v>3</v>
      </c>
      <c r="AC9" s="13" t="str">
        <f>IF(F12&lt;H12,"3",IF(F12=H12,"1","0"))</f>
        <v>1</v>
      </c>
      <c r="AD9" s="13" t="str">
        <f>IF(F13&lt;H13,"3",IF(F13=H13,"1","0"))</f>
        <v>0</v>
      </c>
      <c r="AE9" s="13" t="str">
        <f>IF(F20&gt;H20,"3",IF(F20=H20,"1","0"))</f>
        <v>0</v>
      </c>
      <c r="AF9" s="13" t="str">
        <f>IF(F21&lt;H21,"3",IF(F21=H21,"1","0"))</f>
        <v>1</v>
      </c>
      <c r="AG9" s="13" t="str">
        <f>IF(F23&lt;H23,"3",IF(F23=H23,"1","0"))</f>
        <v>0</v>
      </c>
      <c r="AH9" s="13" t="str">
        <f>IF(F26&lt;H26,"3",IF(F26=H26,"1","0"))</f>
        <v>1</v>
      </c>
      <c r="AI9" s="13" t="s">
        <v>69</v>
      </c>
      <c r="AJ9" s="13"/>
      <c r="AK9" s="13"/>
      <c r="AL9" s="15"/>
      <c r="AM9" s="15"/>
      <c r="AN9" s="13"/>
    </row>
    <row r="10" spans="1:40" x14ac:dyDescent="0.3">
      <c r="A10" s="5" t="s">
        <v>5</v>
      </c>
      <c r="B10" s="5" t="s">
        <v>6</v>
      </c>
      <c r="C10" s="6" t="str">
        <f>J9</f>
        <v>Steenenkamer/Diermen</v>
      </c>
      <c r="D10" s="6" t="str">
        <f>J5</f>
        <v>de Schuilplaats 4</v>
      </c>
      <c r="E10" s="3"/>
      <c r="F10" s="12">
        <v>2</v>
      </c>
      <c r="G10" s="12" t="s">
        <v>66</v>
      </c>
      <c r="H10" s="12">
        <v>1</v>
      </c>
      <c r="I10" s="3"/>
      <c r="J10" s="3"/>
      <c r="K10" s="3"/>
      <c r="L10" s="3"/>
      <c r="M10" s="6" t="str">
        <f>U7</f>
        <v>Ichtusschool 2</v>
      </c>
      <c r="N10" s="6" t="str">
        <f>U10</f>
        <v>Huinen</v>
      </c>
      <c r="O10" s="3"/>
      <c r="P10" s="12">
        <v>0</v>
      </c>
      <c r="Q10" s="12" t="s">
        <v>66</v>
      </c>
      <c r="R10" s="12">
        <v>2</v>
      </c>
      <c r="S10" s="12"/>
      <c r="T10" s="12" t="s">
        <v>77</v>
      </c>
      <c r="U10" s="18" t="s">
        <v>14</v>
      </c>
      <c r="V10" s="3">
        <f t="shared" si="1"/>
        <v>9</v>
      </c>
      <c r="W10" s="12">
        <f t="shared" si="2"/>
        <v>3</v>
      </c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5"/>
      <c r="AM10" s="15"/>
      <c r="AN10" s="13"/>
    </row>
    <row r="11" spans="1:40" x14ac:dyDescent="0.3">
      <c r="A11" s="5" t="s">
        <v>6</v>
      </c>
      <c r="B11" s="5" t="s">
        <v>7</v>
      </c>
      <c r="C11" s="6" t="str">
        <f>J7</f>
        <v>de Wegwijzer1</v>
      </c>
      <c r="D11" s="6" t="str">
        <f>J5</f>
        <v>de Schuilplaats 4</v>
      </c>
      <c r="E11" s="3"/>
      <c r="F11" s="12">
        <v>1</v>
      </c>
      <c r="G11" s="12" t="s">
        <v>66</v>
      </c>
      <c r="H11" s="12">
        <v>0</v>
      </c>
      <c r="I11" s="3"/>
      <c r="J11" s="3"/>
      <c r="K11" s="3"/>
      <c r="L11" s="3"/>
      <c r="M11" s="6" t="str">
        <f>U8</f>
        <v>Hoef 1</v>
      </c>
      <c r="N11" s="6" t="str">
        <f>U9</f>
        <v>de Schovenhorst 1</v>
      </c>
      <c r="O11" s="3"/>
      <c r="P11" s="12">
        <v>0</v>
      </c>
      <c r="Q11" s="12" t="s">
        <v>66</v>
      </c>
      <c r="R11" s="12">
        <v>3</v>
      </c>
      <c r="S11" s="12"/>
      <c r="T11" s="12"/>
      <c r="U11" s="3"/>
      <c r="V11" s="3"/>
      <c r="W11" s="12"/>
      <c r="X11" s="13">
        <f t="shared" si="3"/>
        <v>4</v>
      </c>
      <c r="Y11" s="13">
        <f>P6+P9+P12+P21+P24-R24-R21-R12-R9-R6</f>
        <v>0</v>
      </c>
      <c r="Z11" s="13" t="s">
        <v>32</v>
      </c>
      <c r="AA11" s="13" t="str">
        <f>IF(P6&gt;R6,"3",IF(P6=R6,"1","0"))</f>
        <v>0</v>
      </c>
      <c r="AB11" s="13" t="str">
        <f>IF(P9&gt;R9,"3",IF(P9=R9,"1","0"))</f>
        <v>3</v>
      </c>
      <c r="AC11" s="13" t="str">
        <f>IF(P12&gt;R12,"3",IF(P12=R12,"1","0"))</f>
        <v>0</v>
      </c>
      <c r="AD11" s="13" t="str">
        <f>IF(P21&gt;R21,"3",IF(P21=R21,"1","0"))</f>
        <v>1</v>
      </c>
      <c r="AE11" s="13" t="str">
        <f>IF(P24&gt;R24,"3",IF(P24=R24,"1","0"))</f>
        <v>0</v>
      </c>
      <c r="AF11" s="13"/>
      <c r="AG11" s="13"/>
      <c r="AH11" s="13"/>
      <c r="AI11" s="13" t="s">
        <v>69</v>
      </c>
      <c r="AJ11" s="13"/>
      <c r="AK11" s="13"/>
      <c r="AL11" s="15"/>
      <c r="AM11" s="15"/>
      <c r="AN11" s="13"/>
    </row>
    <row r="12" spans="1:40" x14ac:dyDescent="0.3">
      <c r="A12" s="5" t="s">
        <v>7</v>
      </c>
      <c r="B12" s="5" t="s">
        <v>8</v>
      </c>
      <c r="C12" s="6" t="str">
        <f>J8</f>
        <v>Bijstergoed</v>
      </c>
      <c r="D12" s="6" t="str">
        <f>J9</f>
        <v>Steenenkamer/Diermen</v>
      </c>
      <c r="E12" s="3"/>
      <c r="F12" s="12">
        <v>0</v>
      </c>
      <c r="G12" s="12" t="s">
        <v>66</v>
      </c>
      <c r="H12" s="12">
        <v>0</v>
      </c>
      <c r="I12" s="3"/>
      <c r="J12" s="3"/>
      <c r="K12" s="3"/>
      <c r="L12" s="3"/>
      <c r="M12" s="6" t="str">
        <f>U5</f>
        <v>de Schuilplaats 6</v>
      </c>
      <c r="N12" s="6" t="str">
        <f>U7</f>
        <v>Ichtusschool 2</v>
      </c>
      <c r="O12" s="3"/>
      <c r="P12" s="12">
        <v>1</v>
      </c>
      <c r="Q12" s="12" t="s">
        <v>66</v>
      </c>
      <c r="R12" s="12">
        <v>2</v>
      </c>
      <c r="S12" s="12"/>
      <c r="T12" s="12"/>
      <c r="U12" s="11"/>
      <c r="V12" s="11"/>
      <c r="W12" s="12"/>
      <c r="X12" s="13">
        <f t="shared" si="3"/>
        <v>1</v>
      </c>
      <c r="Y12" s="13">
        <f>P7+R9+R13+R23+R26-P26-P23-P13-P9-R7</f>
        <v>-8</v>
      </c>
      <c r="Z12" s="13" t="s">
        <v>23</v>
      </c>
      <c r="AA12" s="13" t="str">
        <f>IF(P7&gt;R7,"3",IF(P7=R7,"1","0"))</f>
        <v>0</v>
      </c>
      <c r="AB12" s="13" t="str">
        <f>IF(P9&lt;R9,"3",IF(90=R9,"1","0"))</f>
        <v>0</v>
      </c>
      <c r="AC12" s="13" t="str">
        <f>IF(P13&lt;R13,"3",IF(P13=R13,"1","0"))</f>
        <v>0</v>
      </c>
      <c r="AD12" s="13" t="str">
        <f>IF(P23&lt;R23,"3",IF(P23=R23,"1","0"))</f>
        <v>0</v>
      </c>
      <c r="AE12" s="13" t="str">
        <f>IF(P26&lt;R26,"3",IF(P26=R26,"1","0"))</f>
        <v>1</v>
      </c>
      <c r="AF12" s="13"/>
      <c r="AG12" s="13"/>
      <c r="AH12" s="13"/>
      <c r="AI12" s="13" t="s">
        <v>69</v>
      </c>
      <c r="AJ12" s="13"/>
      <c r="AK12" s="13"/>
      <c r="AL12" s="15"/>
      <c r="AM12" s="15"/>
      <c r="AN12" s="13"/>
    </row>
    <row r="13" spans="1:40" x14ac:dyDescent="0.3">
      <c r="A13" s="5" t="s">
        <v>8</v>
      </c>
      <c r="B13" s="5" t="s">
        <v>9</v>
      </c>
      <c r="C13" s="6" t="str">
        <f>J6</f>
        <v>Ichtusschool 1</v>
      </c>
      <c r="D13" s="6" t="str">
        <f>J9</f>
        <v>Steenenkamer/Diermen</v>
      </c>
      <c r="E13" s="3"/>
      <c r="F13" s="12">
        <v>2</v>
      </c>
      <c r="G13" s="12" t="s">
        <v>66</v>
      </c>
      <c r="H13" s="12">
        <v>0</v>
      </c>
      <c r="I13" s="3"/>
      <c r="J13" s="3"/>
      <c r="K13" s="3"/>
      <c r="L13" s="3"/>
      <c r="M13" s="6" t="str">
        <f>U8</f>
        <v>Hoef 1</v>
      </c>
      <c r="N13" s="6" t="str">
        <f>U6</f>
        <v>de Akker</v>
      </c>
      <c r="O13" s="3"/>
      <c r="P13" s="12">
        <v>2</v>
      </c>
      <c r="Q13" s="12" t="s">
        <v>66</v>
      </c>
      <c r="R13" s="12">
        <v>1</v>
      </c>
      <c r="S13" s="12"/>
      <c r="T13" s="12"/>
      <c r="U13" s="3"/>
      <c r="V13" s="3"/>
      <c r="W13" s="12"/>
      <c r="X13" s="13">
        <f>SUM(AA13+AB13+AC13+AD13+AE13+AF13+AG13+AH13)</f>
        <v>5</v>
      </c>
      <c r="Y13" s="13">
        <f>P8+R12+R22+P26+P10-R8-R10-P12-P22-R26</f>
        <v>-3</v>
      </c>
      <c r="Z13" s="13" t="s">
        <v>34</v>
      </c>
      <c r="AA13" s="13" t="str">
        <f>IF(P8&gt;R8,"3",IF(P8=R8,"1","0"))</f>
        <v>1</v>
      </c>
      <c r="AB13" s="13" t="str">
        <f>IF(P10&gt;R10,"3",IF(90=R10,"1","0"))</f>
        <v>0</v>
      </c>
      <c r="AC13" s="13" t="str">
        <f>IF(P12&lt;R12,"3",IF(P12=R12,"1","0"))</f>
        <v>3</v>
      </c>
      <c r="AD13" s="13" t="str">
        <f>IF(P22&lt;R22,"3",IF(P22=R22,"1","0"))</f>
        <v>0</v>
      </c>
      <c r="AE13" s="13" t="str">
        <f>IF(P26&gt;R26,"3",IF(P26=R26,"1","0"))</f>
        <v>1</v>
      </c>
      <c r="AF13" s="13"/>
      <c r="AG13" s="13"/>
      <c r="AH13" s="13"/>
      <c r="AI13" s="13" t="s">
        <v>69</v>
      </c>
      <c r="AJ13" s="13"/>
      <c r="AK13" s="13"/>
      <c r="AL13" s="15"/>
      <c r="AM13" s="15"/>
      <c r="AN13" s="13"/>
    </row>
    <row r="14" spans="1:40" x14ac:dyDescent="0.3">
      <c r="A14" s="5" t="s">
        <v>9</v>
      </c>
      <c r="B14" s="5" t="s">
        <v>10</v>
      </c>
      <c r="C14" s="6" t="str">
        <f>J7</f>
        <v>de Wegwijzer1</v>
      </c>
      <c r="D14" s="6" t="str">
        <f>J8</f>
        <v>Bijstergoed</v>
      </c>
      <c r="E14" s="3"/>
      <c r="F14" s="12">
        <v>0</v>
      </c>
      <c r="G14" s="12" t="s">
        <v>66</v>
      </c>
      <c r="H14" s="12">
        <v>1</v>
      </c>
      <c r="I14" s="3"/>
      <c r="J14" s="3"/>
      <c r="K14" s="3"/>
      <c r="L14" s="3"/>
      <c r="M14" s="6"/>
      <c r="N14" s="6"/>
      <c r="O14" s="3"/>
      <c r="P14" s="12"/>
      <c r="Q14" s="12" t="s">
        <v>66</v>
      </c>
      <c r="R14" s="12"/>
      <c r="S14" s="12"/>
      <c r="T14" s="12"/>
      <c r="U14" s="3"/>
      <c r="V14" s="3"/>
      <c r="W14" s="12"/>
      <c r="X14" s="13">
        <f>SUM(AA14+AB14+AC14+AD14+AE14+AF14+AG14+AH14)</f>
        <v>8</v>
      </c>
      <c r="Y14" s="13">
        <f>R8+P11+P13+R21+P25-R25-P21-R13-R11-P8</f>
        <v>-1</v>
      </c>
      <c r="Z14" s="13" t="s">
        <v>38</v>
      </c>
      <c r="AA14" s="13" t="str">
        <f>IF(P8&gt;R8,"3",IF(P8=R8,"1","0"))</f>
        <v>1</v>
      </c>
      <c r="AB14" s="13" t="str">
        <f>IF(P11&gt;R11,"3",IF(90=R11,"1","0"))</f>
        <v>0</v>
      </c>
      <c r="AC14" s="13" t="str">
        <f>IF(P13&gt;R13,"3",IF(P13=R13,"1","0"))</f>
        <v>3</v>
      </c>
      <c r="AD14" s="13" t="str">
        <f>IF(P21&lt;R21,"3",IF(P21=R21,"1","0"))</f>
        <v>1</v>
      </c>
      <c r="AE14" s="13" t="str">
        <f>IF(P25&gt;R25,"3",IF(P25=R25,"1","0"))</f>
        <v>3</v>
      </c>
      <c r="AF14" s="13"/>
      <c r="AG14" s="13"/>
      <c r="AH14" s="13"/>
      <c r="AI14" s="13" t="s">
        <v>69</v>
      </c>
      <c r="AJ14" s="13"/>
      <c r="AK14" s="13"/>
      <c r="AL14" s="15"/>
      <c r="AM14" s="15"/>
      <c r="AN14" s="13"/>
    </row>
    <row r="15" spans="1:40" x14ac:dyDescent="0.3">
      <c r="A15" s="5" t="s">
        <v>20</v>
      </c>
      <c r="B15" s="5" t="s">
        <v>20</v>
      </c>
      <c r="C15" s="6"/>
      <c r="D15" s="6"/>
      <c r="E15" s="3"/>
      <c r="F15" s="3"/>
      <c r="G15" s="12"/>
      <c r="H15" s="3"/>
      <c r="I15" s="3"/>
      <c r="J15" s="3"/>
      <c r="K15" s="3"/>
      <c r="L15" s="3"/>
      <c r="M15" s="6"/>
      <c r="N15" s="6"/>
      <c r="O15" s="3"/>
      <c r="P15" s="9"/>
      <c r="Q15" s="3"/>
      <c r="R15" s="3"/>
      <c r="S15" s="3"/>
      <c r="T15" s="3"/>
      <c r="U15" s="3"/>
      <c r="V15" s="3"/>
      <c r="W15" s="3"/>
      <c r="X15" s="13">
        <f t="shared" si="3"/>
        <v>15</v>
      </c>
      <c r="Y15" s="13">
        <f>R7+R11+P20+P22+R24-P24-R22-R20-P11-P7</f>
        <v>9</v>
      </c>
      <c r="Z15" s="13" t="s">
        <v>41</v>
      </c>
      <c r="AA15" s="13" t="str">
        <f>IF(P7&lt;R7,"3",IF(P7=R7,"1","0"))</f>
        <v>3</v>
      </c>
      <c r="AB15" s="13" t="str">
        <f>IF(P11&lt;R11,"3",IF(P11=R11,"1","0"))</f>
        <v>3</v>
      </c>
      <c r="AC15" s="13" t="str">
        <f>IF(P20&gt;R20,"3",IF(P20=R20,"1","0"))</f>
        <v>3</v>
      </c>
      <c r="AD15" s="13" t="str">
        <f>IF(P24&lt;R24,"3",IF(P24=R24,"1","0"))</f>
        <v>3</v>
      </c>
      <c r="AE15" s="13" t="str">
        <f>IF(P22&gt;R22,"3",IF(P22=R22,"1","0"))</f>
        <v>3</v>
      </c>
      <c r="AF15" s="13"/>
      <c r="AG15" s="13"/>
      <c r="AH15" s="13"/>
      <c r="AI15" s="13" t="s">
        <v>69</v>
      </c>
      <c r="AJ15" s="13"/>
      <c r="AK15" s="13"/>
      <c r="AL15" s="15"/>
      <c r="AM15" s="15"/>
      <c r="AN15" s="13"/>
    </row>
    <row r="16" spans="1:40" x14ac:dyDescent="0.3">
      <c r="A16" s="7"/>
      <c r="B16" s="7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9"/>
      <c r="Q16" s="3"/>
      <c r="R16" s="3"/>
      <c r="S16" s="3"/>
      <c r="T16" s="3"/>
      <c r="U16" s="11"/>
      <c r="V16" s="11"/>
      <c r="W16" s="3"/>
      <c r="X16" s="13">
        <f t="shared" si="3"/>
        <v>9</v>
      </c>
      <c r="Y16" s="13">
        <f>R6+R10+R20+P23+R25-P25-R23-P20-P10-P6</f>
        <v>3</v>
      </c>
      <c r="Z16" s="13" t="s">
        <v>14</v>
      </c>
      <c r="AA16" s="13" t="str">
        <f>IF(P6&lt;R6,"3",IF(P6=R6,"1","0"))</f>
        <v>3</v>
      </c>
      <c r="AB16" s="13" t="str">
        <f>IF(P10&lt;R10,"3",IF(P10=R10,"1","0"))</f>
        <v>3</v>
      </c>
      <c r="AC16" s="13" t="str">
        <f>IF(P20&lt;R20,"3",IF(P20=R20,"1","0"))</f>
        <v>0</v>
      </c>
      <c r="AD16" s="13" t="str">
        <f>IF(P23&gt;R23,"3",IF(P23=R23,"1","0"))</f>
        <v>3</v>
      </c>
      <c r="AE16" s="13" t="str">
        <f>IF(P25&lt;R25,"3",IF(P25=R25,"1","0"))</f>
        <v>0</v>
      </c>
      <c r="AF16" s="13"/>
      <c r="AG16" s="13"/>
      <c r="AH16" s="13"/>
      <c r="AI16" s="13" t="s">
        <v>69</v>
      </c>
      <c r="AJ16" s="13"/>
      <c r="AK16" s="13"/>
      <c r="AL16" s="15"/>
      <c r="AM16" s="15"/>
      <c r="AN16" s="13"/>
    </row>
    <row r="17" spans="1:40" ht="18" x14ac:dyDescent="0.35">
      <c r="A17" s="4" t="s">
        <v>19</v>
      </c>
      <c r="B17" s="7"/>
      <c r="C17" s="3"/>
      <c r="D17" s="3" t="s">
        <v>62</v>
      </c>
      <c r="E17" s="3"/>
      <c r="F17" s="3"/>
      <c r="G17" s="3"/>
      <c r="H17" s="3"/>
      <c r="I17" s="3"/>
      <c r="J17" s="3"/>
      <c r="K17" s="3"/>
      <c r="L17" s="3"/>
      <c r="M17" s="3" t="s">
        <v>71</v>
      </c>
      <c r="N17" s="3"/>
      <c r="O17" s="3"/>
      <c r="P17" s="9"/>
      <c r="Q17" s="3"/>
      <c r="R17" s="3"/>
      <c r="S17" s="3"/>
      <c r="T17" s="3"/>
      <c r="U17" s="3"/>
      <c r="V17" s="3"/>
      <c r="W17" s="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5"/>
      <c r="AM17" s="15"/>
      <c r="AN17" s="13"/>
    </row>
    <row r="18" spans="1:40" x14ac:dyDescent="0.3">
      <c r="A18" s="7"/>
      <c r="B18" s="7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9"/>
      <c r="Q18" s="3"/>
      <c r="R18" s="3"/>
      <c r="S18" s="3"/>
      <c r="T18" s="3"/>
      <c r="U18" s="3"/>
      <c r="V18" s="3"/>
      <c r="W18" s="3"/>
      <c r="X18" s="13">
        <f t="shared" si="3"/>
        <v>12</v>
      </c>
      <c r="Y18" s="13">
        <f>F36+F39+F42+F51+F54-H54-H51-H42-H39-H36</f>
        <v>6</v>
      </c>
      <c r="Z18" s="13" t="s">
        <v>35</v>
      </c>
      <c r="AA18" s="13" t="str">
        <f>IF(F36&gt;H36,"3",IF(F36=H36,"1","0"))</f>
        <v>3</v>
      </c>
      <c r="AB18" s="13" t="str">
        <f>IF(F39&gt;H39,"3",IF(F39=H39,"1","0"))</f>
        <v>0</v>
      </c>
      <c r="AC18" s="13" t="str">
        <f>IF(F42&gt;H42,"3",IF(F42=H42,"1","0"))</f>
        <v>3</v>
      </c>
      <c r="AD18" s="13" t="str">
        <f>IF(F51&gt;H51,"3",IF(F51=H51,"1","0"))</f>
        <v>3</v>
      </c>
      <c r="AE18" s="13" t="str">
        <f>IF(F54&gt;H54,"3",IF(F54=H54,"1","0"))</f>
        <v>3</v>
      </c>
      <c r="AF18" s="13"/>
      <c r="AG18" s="13"/>
      <c r="AH18" s="13"/>
      <c r="AI18" s="13"/>
      <c r="AJ18" s="13"/>
      <c r="AK18" s="13"/>
      <c r="AL18" s="15"/>
      <c r="AM18" s="15"/>
      <c r="AN18" s="13"/>
    </row>
    <row r="19" spans="1:40" x14ac:dyDescent="0.3">
      <c r="A19" s="5" t="s">
        <v>0</v>
      </c>
      <c r="B19" s="5" t="s">
        <v>1</v>
      </c>
      <c r="C19" s="6" t="str">
        <f>J8</f>
        <v>Bijstergoed</v>
      </c>
      <c r="D19" s="6" t="str">
        <f>J7</f>
        <v>de Wegwijzer1</v>
      </c>
      <c r="E19" s="3"/>
      <c r="F19" s="12">
        <v>0</v>
      </c>
      <c r="G19" s="12" t="s">
        <v>66</v>
      </c>
      <c r="H19" s="12">
        <v>0</v>
      </c>
      <c r="I19" s="3"/>
      <c r="J19" s="3"/>
      <c r="K19" s="3"/>
      <c r="L19" s="3"/>
      <c r="M19" s="6"/>
      <c r="N19" s="6"/>
      <c r="O19" s="3"/>
      <c r="P19" s="12"/>
      <c r="Q19" s="12"/>
      <c r="R19" s="12"/>
      <c r="S19" s="12"/>
      <c r="T19" s="12"/>
      <c r="U19" s="3"/>
      <c r="V19" s="3"/>
      <c r="W19" s="12"/>
      <c r="X19" s="13">
        <f t="shared" si="3"/>
        <v>11</v>
      </c>
      <c r="Y19" s="13">
        <f>F37+H39+H43+H53+H56-F56-F53-F43-F39-H37</f>
        <v>5</v>
      </c>
      <c r="Z19" s="13" t="s">
        <v>36</v>
      </c>
      <c r="AA19" s="13" t="str">
        <f>IF(F37&gt;H37,"3",IF(F37=H37,"1","0"))</f>
        <v>3</v>
      </c>
      <c r="AB19" s="13" t="str">
        <f>IF(F39&lt;H39,"3",IF(F39=H39,"1","0"))</f>
        <v>3</v>
      </c>
      <c r="AC19" s="13" t="str">
        <f>IF(F43&lt;H43,"3",IF(F43=H43,"1","0"))</f>
        <v>3</v>
      </c>
      <c r="AD19" s="13" t="str">
        <f>IF(F53&lt;H53,"3",IF(F53=H53,"1","0"))</f>
        <v>1</v>
      </c>
      <c r="AE19" s="13" t="str">
        <f>IF(F56&lt;H56,"3",IF(F56=H56,"1","0"))</f>
        <v>1</v>
      </c>
      <c r="AF19" s="13"/>
      <c r="AG19" s="13"/>
      <c r="AH19" s="13"/>
      <c r="AI19" s="13"/>
      <c r="AJ19" s="13"/>
      <c r="AK19" s="13"/>
      <c r="AL19" s="15"/>
      <c r="AM19" s="15"/>
      <c r="AN19" s="13"/>
    </row>
    <row r="20" spans="1:40" x14ac:dyDescent="0.3">
      <c r="A20" s="5" t="s">
        <v>1</v>
      </c>
      <c r="B20" s="5" t="s">
        <v>2</v>
      </c>
      <c r="C20" s="6" t="str">
        <f>J9</f>
        <v>Steenenkamer/Diermen</v>
      </c>
      <c r="D20" s="6" t="str">
        <f>J6</f>
        <v>Ichtusschool 1</v>
      </c>
      <c r="E20" s="3"/>
      <c r="F20" s="12">
        <v>0</v>
      </c>
      <c r="G20" s="12" t="s">
        <v>66</v>
      </c>
      <c r="H20" s="12">
        <v>3</v>
      </c>
      <c r="I20" s="3"/>
      <c r="J20" s="3"/>
      <c r="K20" s="3"/>
      <c r="L20" s="3"/>
      <c r="M20" s="6" t="str">
        <f>U9</f>
        <v>de Schovenhorst 1</v>
      </c>
      <c r="N20" s="6" t="str">
        <f>U10</f>
        <v>Huinen</v>
      </c>
      <c r="O20" s="3"/>
      <c r="P20" s="12">
        <v>1</v>
      </c>
      <c r="Q20" s="12" t="s">
        <v>66</v>
      </c>
      <c r="R20" s="12">
        <v>0</v>
      </c>
      <c r="S20" s="12"/>
      <c r="T20" s="12"/>
      <c r="U20" s="11"/>
      <c r="V20" s="11"/>
      <c r="W20" s="12"/>
      <c r="X20" s="13">
        <f t="shared" si="3"/>
        <v>1</v>
      </c>
      <c r="Y20" s="13">
        <f>F38+F40+H42+H52+F56-H56-F52-F42-H40-H38</f>
        <v>-7</v>
      </c>
      <c r="Z20" s="13" t="s">
        <v>39</v>
      </c>
      <c r="AA20" s="13" t="str">
        <f>IF(F38&gt;H38,"3",IF(F38=H38,"1","0"))</f>
        <v>0</v>
      </c>
      <c r="AB20" s="13" t="str">
        <f>IF(F40&gt;H40,"3",IF(F40=H40,"1","0"))</f>
        <v>0</v>
      </c>
      <c r="AC20" s="13" t="str">
        <f>IF(F42&lt;H42,"3",IF(F42=H42,"1","0"))</f>
        <v>0</v>
      </c>
      <c r="AD20" s="13" t="str">
        <f>IF(F52&lt;H52,"3",IF(F52=H52,"1","0"))</f>
        <v>0</v>
      </c>
      <c r="AE20" s="13" t="str">
        <f>IF(F56&gt;H56,"3",IF(F56=H56,"1","0"))</f>
        <v>1</v>
      </c>
      <c r="AF20" s="13"/>
      <c r="AG20" s="13"/>
      <c r="AH20" s="13"/>
      <c r="AI20" s="13"/>
      <c r="AJ20" s="13"/>
      <c r="AK20" s="13"/>
      <c r="AL20" s="15"/>
      <c r="AM20" s="15"/>
      <c r="AN20" s="13"/>
    </row>
    <row r="21" spans="1:40" x14ac:dyDescent="0.3">
      <c r="A21" s="5" t="s">
        <v>2</v>
      </c>
      <c r="B21" s="5" t="s">
        <v>3</v>
      </c>
      <c r="C21" s="6" t="str">
        <f>J9</f>
        <v>Steenenkamer/Diermen</v>
      </c>
      <c r="D21" s="6" t="str">
        <f>J8</f>
        <v>Bijstergoed</v>
      </c>
      <c r="E21" s="3"/>
      <c r="F21" s="12">
        <v>0</v>
      </c>
      <c r="G21" s="12" t="s">
        <v>66</v>
      </c>
      <c r="H21" s="12">
        <v>0</v>
      </c>
      <c r="I21" s="3"/>
      <c r="J21" s="3"/>
      <c r="K21" s="3"/>
      <c r="L21" s="3"/>
      <c r="M21" s="6" t="str">
        <f>U5</f>
        <v>de Schuilplaats 6</v>
      </c>
      <c r="N21" s="6" t="str">
        <f>U8</f>
        <v>Hoef 1</v>
      </c>
      <c r="O21" s="3"/>
      <c r="P21" s="12">
        <v>0</v>
      </c>
      <c r="Q21" s="12" t="s">
        <v>66</v>
      </c>
      <c r="R21" s="12">
        <v>0</v>
      </c>
      <c r="S21" s="12"/>
      <c r="T21" s="12"/>
      <c r="U21" s="3"/>
      <c r="V21" s="3"/>
      <c r="W21" s="12"/>
      <c r="X21" s="13">
        <f t="shared" si="3"/>
        <v>4</v>
      </c>
      <c r="Y21" s="13">
        <f>H38+F41+F43+H51+F55-H55-F51-H43-H41-F38</f>
        <v>-6</v>
      </c>
      <c r="Z21" s="13" t="s">
        <v>16</v>
      </c>
      <c r="AA21" s="13" t="str">
        <f>IF(F38&gt;H38,"3",IF(F38=H38,"1","0"))</f>
        <v>0</v>
      </c>
      <c r="AB21" s="13" t="str">
        <f>IF(F41&gt;H41,"3",IF(F41=H41,"1","0"))</f>
        <v>1</v>
      </c>
      <c r="AC21" s="13" t="str">
        <f>IF(F43&lt;H43,"3",IF(F43=H43,"1","0"))</f>
        <v>3</v>
      </c>
      <c r="AD21" s="13" t="str">
        <f>IF(F51&lt;H51,"3",IF(F51=H51,"1","0"))</f>
        <v>0</v>
      </c>
      <c r="AE21" s="13" t="str">
        <f>IF(F55&gt;H55,"3",IF(F55=H55,"1","0"))</f>
        <v>0</v>
      </c>
      <c r="AF21" s="13"/>
      <c r="AG21" s="13"/>
      <c r="AH21" s="13"/>
      <c r="AI21" s="13"/>
      <c r="AJ21" s="13"/>
      <c r="AK21" s="13"/>
      <c r="AL21" s="15"/>
      <c r="AM21" s="15"/>
    </row>
    <row r="22" spans="1:40" x14ac:dyDescent="0.3">
      <c r="A22" s="5" t="s">
        <v>3</v>
      </c>
      <c r="B22" s="5" t="s">
        <v>4</v>
      </c>
      <c r="C22" s="6" t="str">
        <f>J5</f>
        <v>de Schuilplaats 4</v>
      </c>
      <c r="D22" s="6" t="str">
        <f>J7</f>
        <v>de Wegwijzer1</v>
      </c>
      <c r="E22" s="3"/>
      <c r="F22" s="12">
        <v>3</v>
      </c>
      <c r="G22" s="12" t="s">
        <v>66</v>
      </c>
      <c r="H22" s="12">
        <v>0</v>
      </c>
      <c r="I22" s="3"/>
      <c r="J22" s="3"/>
      <c r="K22" s="3"/>
      <c r="L22" s="3" t="s">
        <v>20</v>
      </c>
      <c r="M22" s="6" t="str">
        <f>U9</f>
        <v>de Schovenhorst 1</v>
      </c>
      <c r="N22" s="6" t="str">
        <f>U7</f>
        <v>Ichtusschool 2</v>
      </c>
      <c r="O22" s="3"/>
      <c r="P22" s="12">
        <v>3</v>
      </c>
      <c r="Q22" s="12" t="s">
        <v>66</v>
      </c>
      <c r="R22" s="12">
        <v>1</v>
      </c>
      <c r="S22" s="12"/>
      <c r="T22" s="12"/>
      <c r="U22" s="3"/>
      <c r="V22" s="3"/>
      <c r="W22" s="12"/>
      <c r="X22" s="13">
        <f t="shared" si="3"/>
        <v>4</v>
      </c>
      <c r="Y22" s="13">
        <f>H37+H41+F50+H54+F52-F54-H52-H50-F41-F37</f>
        <v>-5</v>
      </c>
      <c r="Z22" s="13" t="s">
        <v>42</v>
      </c>
      <c r="AA22" s="13" t="str">
        <f>IF(F37&lt;H37,"3",IF(F37=H37,"1","0"))</f>
        <v>0</v>
      </c>
      <c r="AB22" s="13" t="str">
        <f>IF(F41&lt;H41,"3",IF(F41=H41,"1","0"))</f>
        <v>1</v>
      </c>
      <c r="AC22" s="13" t="str">
        <f>IF(F50&gt;H50,"3",IF(F50=H50,"1","0"))</f>
        <v>0</v>
      </c>
      <c r="AD22" s="13" t="str">
        <f>IF(F52&gt;H52,"3",IF(F52=H52,"1","0"))</f>
        <v>3</v>
      </c>
      <c r="AE22" s="13" t="str">
        <f>IF(F54&lt;H54,"3",IF(F54=H54,"1","0"))</f>
        <v>0</v>
      </c>
      <c r="AF22" s="13"/>
      <c r="AG22" s="13"/>
      <c r="AH22" s="13"/>
      <c r="AI22" s="13"/>
      <c r="AJ22" s="13"/>
      <c r="AK22" s="13"/>
      <c r="AL22" s="15"/>
      <c r="AM22" s="15"/>
    </row>
    <row r="23" spans="1:40" x14ac:dyDescent="0.3">
      <c r="A23" s="5" t="s">
        <v>4</v>
      </c>
      <c r="B23" s="5" t="s">
        <v>5</v>
      </c>
      <c r="C23" s="6" t="str">
        <f>J5</f>
        <v>de Schuilplaats 4</v>
      </c>
      <c r="D23" s="6" t="str">
        <f>J9</f>
        <v>Steenenkamer/Diermen</v>
      </c>
      <c r="E23" s="3"/>
      <c r="F23" s="12">
        <v>1</v>
      </c>
      <c r="G23" s="12" t="s">
        <v>66</v>
      </c>
      <c r="H23" s="12">
        <v>0</v>
      </c>
      <c r="I23" s="3"/>
      <c r="J23" s="3"/>
      <c r="K23" s="3"/>
      <c r="L23" s="3"/>
      <c r="M23" s="6" t="str">
        <f>U10</f>
        <v>Huinen</v>
      </c>
      <c r="N23" s="6" t="str">
        <f>U6</f>
        <v>de Akker</v>
      </c>
      <c r="O23" s="3"/>
      <c r="P23" s="12">
        <v>2</v>
      </c>
      <c r="Q23" s="12" t="s">
        <v>66</v>
      </c>
      <c r="R23" s="12">
        <v>0</v>
      </c>
      <c r="S23" s="12"/>
      <c r="T23" s="12"/>
      <c r="U23" s="3"/>
      <c r="V23" s="3"/>
      <c r="W23" s="12"/>
      <c r="X23" s="13">
        <f t="shared" si="3"/>
        <v>10</v>
      </c>
      <c r="Y23" s="13">
        <f>H36+H40+H50+H55+F53-F55-H53-F50-F40-F36</f>
        <v>7</v>
      </c>
      <c r="Z23" s="13" t="s">
        <v>43</v>
      </c>
      <c r="AA23" s="13" t="str">
        <f>IF(F36&lt;H36,"3",IF(F36=H36,"1","0"))</f>
        <v>0</v>
      </c>
      <c r="AB23" s="13" t="str">
        <f>IF(F40&lt;H40,"3",IF(F40=H40,"1","0"))</f>
        <v>3</v>
      </c>
      <c r="AC23" s="13" t="str">
        <f>IF(F50&lt;H50,"3",IF(F50=H50,"1","0"))</f>
        <v>3</v>
      </c>
      <c r="AD23" s="13" t="str">
        <f>IF(F53&gt;H53,"3",IF(F53=H53,"1","0"))</f>
        <v>1</v>
      </c>
      <c r="AE23" s="13" t="str">
        <f>IF(F55&lt;H55,"3",IF(F55=H55,"1","0"))</f>
        <v>3</v>
      </c>
      <c r="AF23" s="13"/>
      <c r="AG23" s="13"/>
      <c r="AH23" s="13"/>
      <c r="AI23" s="13"/>
      <c r="AJ23" s="13"/>
      <c r="AK23" s="13"/>
      <c r="AL23" s="15"/>
      <c r="AM23" s="15"/>
    </row>
    <row r="24" spans="1:40" x14ac:dyDescent="0.3">
      <c r="A24" s="5" t="s">
        <v>5</v>
      </c>
      <c r="B24" s="5" t="s">
        <v>6</v>
      </c>
      <c r="C24" s="6" t="str">
        <f>J6</f>
        <v>Ichtusschool 1</v>
      </c>
      <c r="D24" s="6" t="str">
        <f>J8</f>
        <v>Bijstergoed</v>
      </c>
      <c r="E24" s="3"/>
      <c r="F24" s="12">
        <v>1</v>
      </c>
      <c r="G24" s="12" t="s">
        <v>66</v>
      </c>
      <c r="H24" s="12">
        <v>0</v>
      </c>
      <c r="I24" s="3"/>
      <c r="J24" s="3"/>
      <c r="K24" s="3"/>
      <c r="L24" s="3"/>
      <c r="M24" s="6" t="str">
        <f>U5</f>
        <v>de Schuilplaats 6</v>
      </c>
      <c r="N24" s="6" t="str">
        <f>U9</f>
        <v>de Schovenhorst 1</v>
      </c>
      <c r="O24" s="3"/>
      <c r="P24" s="12">
        <v>0</v>
      </c>
      <c r="Q24" s="12" t="s">
        <v>66</v>
      </c>
      <c r="R24" s="12">
        <v>1</v>
      </c>
      <c r="S24" s="12"/>
      <c r="T24" s="12"/>
      <c r="U24" s="11"/>
      <c r="V24" s="11"/>
      <c r="W24" s="12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5"/>
      <c r="AM24" s="15"/>
    </row>
    <row r="25" spans="1:40" x14ac:dyDescent="0.3">
      <c r="A25" s="5" t="s">
        <v>6</v>
      </c>
      <c r="B25" s="5" t="s">
        <v>7</v>
      </c>
      <c r="C25" s="6" t="str">
        <f>J6</f>
        <v>Ichtusschool 1</v>
      </c>
      <c r="D25" s="6" t="str">
        <f>J5</f>
        <v>de Schuilplaats 4</v>
      </c>
      <c r="E25" s="3"/>
      <c r="F25" s="12">
        <v>3</v>
      </c>
      <c r="G25" s="12" t="s">
        <v>66</v>
      </c>
      <c r="H25" s="12">
        <v>0</v>
      </c>
      <c r="I25" s="3"/>
      <c r="J25" s="3"/>
      <c r="K25" s="3"/>
      <c r="L25" s="3"/>
      <c r="M25" s="6" t="str">
        <f>U8</f>
        <v>Hoef 1</v>
      </c>
      <c r="N25" s="6" t="str">
        <f>U10</f>
        <v>Huinen</v>
      </c>
      <c r="O25" s="3"/>
      <c r="P25" s="12">
        <v>2</v>
      </c>
      <c r="Q25" s="12" t="s">
        <v>66</v>
      </c>
      <c r="R25" s="12">
        <v>1</v>
      </c>
      <c r="S25" s="12"/>
      <c r="T25" s="12"/>
      <c r="U25" s="3"/>
      <c r="V25" s="3"/>
      <c r="W25" s="12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5"/>
      <c r="AM25" s="15"/>
    </row>
    <row r="26" spans="1:40" x14ac:dyDescent="0.3">
      <c r="A26" s="5" t="s">
        <v>7</v>
      </c>
      <c r="B26" s="5" t="s">
        <v>8</v>
      </c>
      <c r="C26" s="6" t="str">
        <f>J7</f>
        <v>de Wegwijzer1</v>
      </c>
      <c r="D26" s="6" t="str">
        <f>J9</f>
        <v>Steenenkamer/Diermen</v>
      </c>
      <c r="E26" s="3"/>
      <c r="F26" s="12">
        <v>1</v>
      </c>
      <c r="G26" s="12" t="s">
        <v>66</v>
      </c>
      <c r="H26" s="12">
        <v>1</v>
      </c>
      <c r="I26" s="3"/>
      <c r="J26" s="3"/>
      <c r="K26" s="3"/>
      <c r="L26" s="3"/>
      <c r="M26" s="6" t="str">
        <f>U7</f>
        <v>Ichtusschool 2</v>
      </c>
      <c r="N26" s="6" t="str">
        <f>U6</f>
        <v>de Akker</v>
      </c>
      <c r="O26" s="3"/>
      <c r="P26" s="12">
        <v>1</v>
      </c>
      <c r="Q26" s="12" t="s">
        <v>66</v>
      </c>
      <c r="R26" s="12">
        <v>1</v>
      </c>
      <c r="S26" s="12"/>
      <c r="T26" s="12"/>
      <c r="U26" s="3"/>
      <c r="V26" s="3"/>
      <c r="W26" s="12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</row>
    <row r="27" spans="1:40" x14ac:dyDescent="0.3">
      <c r="A27" s="5" t="s">
        <v>8</v>
      </c>
      <c r="B27" s="5" t="s">
        <v>9</v>
      </c>
      <c r="C27" s="6" t="str">
        <f>J7</f>
        <v>de Wegwijzer1</v>
      </c>
      <c r="D27" s="6" t="str">
        <f>J6</f>
        <v>Ichtusschool 1</v>
      </c>
      <c r="E27" s="3"/>
      <c r="F27" s="12">
        <v>0</v>
      </c>
      <c r="G27" s="12" t="s">
        <v>66</v>
      </c>
      <c r="H27" s="12">
        <v>3</v>
      </c>
      <c r="I27" s="3"/>
      <c r="J27" s="3"/>
      <c r="K27" s="3"/>
      <c r="L27" s="3"/>
      <c r="M27" s="6"/>
      <c r="N27" s="6"/>
      <c r="O27" s="3"/>
      <c r="P27" s="12"/>
      <c r="Q27" s="12"/>
      <c r="R27" s="12"/>
      <c r="S27" s="12"/>
      <c r="T27" s="12"/>
      <c r="U27" s="3"/>
      <c r="V27" s="3"/>
      <c r="W27" s="12"/>
      <c r="X27" s="15"/>
      <c r="Y27" s="16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</row>
    <row r="28" spans="1:40" x14ac:dyDescent="0.3">
      <c r="A28" s="5" t="s">
        <v>9</v>
      </c>
      <c r="B28" s="5" t="s">
        <v>10</v>
      </c>
      <c r="C28" s="6" t="str">
        <f>J8</f>
        <v>Bijstergoed</v>
      </c>
      <c r="D28" s="6" t="str">
        <f>J5</f>
        <v>de Schuilplaats 4</v>
      </c>
      <c r="E28" s="3"/>
      <c r="F28" s="12">
        <v>0</v>
      </c>
      <c r="G28" s="12" t="s">
        <v>66</v>
      </c>
      <c r="H28" s="12">
        <v>0</v>
      </c>
      <c r="I28" s="3"/>
      <c r="J28" s="3"/>
      <c r="K28" s="3"/>
      <c r="L28" s="3"/>
      <c r="M28" s="6"/>
      <c r="N28" s="6"/>
      <c r="O28" s="3"/>
      <c r="P28" s="12"/>
      <c r="Q28" s="12"/>
      <c r="R28" s="12"/>
      <c r="S28" s="12"/>
      <c r="T28" s="12"/>
      <c r="U28" s="11"/>
      <c r="V28" s="11"/>
      <c r="W28" s="12"/>
      <c r="X28" s="15"/>
      <c r="Y28" s="16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</row>
    <row r="29" spans="1:40" x14ac:dyDescent="0.3">
      <c r="A29" s="7"/>
      <c r="B29" s="3"/>
      <c r="C29" s="3"/>
      <c r="D29" s="3"/>
      <c r="E29" s="3"/>
      <c r="F29" s="3"/>
      <c r="G29" s="12"/>
      <c r="H29" s="3"/>
      <c r="I29" s="3"/>
      <c r="J29" s="3"/>
      <c r="K29" s="3"/>
      <c r="L29" s="3"/>
      <c r="M29" s="3"/>
      <c r="N29" s="3"/>
      <c r="O29" s="3"/>
      <c r="P29" s="3"/>
      <c r="Q29" s="9"/>
      <c r="R29" s="3"/>
      <c r="S29" s="3"/>
      <c r="T29" s="3"/>
      <c r="U29" s="3"/>
      <c r="V29" s="3"/>
      <c r="W29" s="3"/>
      <c r="X29" s="15"/>
      <c r="Y29" s="19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</row>
    <row r="30" spans="1:40" x14ac:dyDescent="0.3">
      <c r="A30" s="1"/>
      <c r="X30" s="15"/>
      <c r="Y30" s="16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</row>
    <row r="31" spans="1:40" x14ac:dyDescent="0.3">
      <c r="Q31"/>
      <c r="X31" s="15"/>
      <c r="Y31" s="16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</row>
    <row r="32" spans="1:40" x14ac:dyDescent="0.3">
      <c r="C32" s="3" t="s">
        <v>72</v>
      </c>
      <c r="D32" s="3" t="s">
        <v>65</v>
      </c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14"/>
      <c r="Y32" s="10"/>
      <c r="AC32" s="14"/>
      <c r="AD32" s="14"/>
      <c r="AE32" s="14"/>
      <c r="AF32" s="14"/>
      <c r="AG32" s="14"/>
      <c r="AH32" s="14"/>
      <c r="AI32" s="14"/>
      <c r="AJ32" s="14"/>
      <c r="AK32" s="13"/>
      <c r="AL32" s="13"/>
      <c r="AM32" s="13"/>
      <c r="AN32" s="13"/>
    </row>
    <row r="33" spans="3:36" x14ac:dyDescent="0.3">
      <c r="C33" s="3" t="s">
        <v>64</v>
      </c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14"/>
      <c r="Y33" s="10"/>
      <c r="AC33" s="14"/>
      <c r="AD33" s="14"/>
      <c r="AE33" s="14"/>
      <c r="AF33" s="14"/>
      <c r="AG33" s="14"/>
      <c r="AH33" s="14"/>
      <c r="AI33" s="14"/>
      <c r="AJ33" s="14"/>
    </row>
    <row r="34" spans="3:36" x14ac:dyDescent="0.3"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14"/>
      <c r="Y34" s="10"/>
      <c r="AC34" s="14"/>
      <c r="AD34" s="14"/>
      <c r="AE34" s="14"/>
      <c r="AF34" s="14"/>
      <c r="AG34" s="14"/>
      <c r="AH34" s="14"/>
      <c r="AI34" s="14"/>
      <c r="AJ34" s="14"/>
    </row>
    <row r="35" spans="3:36" x14ac:dyDescent="0.3">
      <c r="C35" s="3"/>
      <c r="D35" s="3"/>
      <c r="E35" s="3"/>
      <c r="F35" s="3"/>
      <c r="G35" s="3"/>
      <c r="H35" s="3"/>
      <c r="I35" s="3"/>
      <c r="J35" s="3"/>
      <c r="K35" s="3" t="s">
        <v>67</v>
      </c>
      <c r="L35" s="3" t="s">
        <v>68</v>
      </c>
      <c r="M35" s="3" t="s">
        <v>74</v>
      </c>
      <c r="N35" s="3"/>
      <c r="O35" s="3"/>
      <c r="P35" s="3"/>
      <c r="Q35" s="3"/>
      <c r="R35" s="3"/>
      <c r="S35" s="3"/>
      <c r="T35" s="3"/>
      <c r="U35" s="3"/>
      <c r="V35" s="3"/>
      <c r="W35" s="3"/>
    </row>
    <row r="36" spans="3:36" x14ac:dyDescent="0.3">
      <c r="C36" s="6" t="str">
        <f>J36</f>
        <v>Ichtusschool 3</v>
      </c>
      <c r="D36" s="6" t="str">
        <f>J41</f>
        <v>de Schovenhorst 2</v>
      </c>
      <c r="E36" s="3"/>
      <c r="F36" s="12">
        <v>1</v>
      </c>
      <c r="G36" s="12" t="s">
        <v>66</v>
      </c>
      <c r="H36" s="12">
        <v>0</v>
      </c>
      <c r="I36" s="3"/>
      <c r="J36" s="18" t="s">
        <v>35</v>
      </c>
      <c r="K36" s="3">
        <f>X18</f>
        <v>12</v>
      </c>
      <c r="L36" s="3">
        <f>Y18</f>
        <v>6</v>
      </c>
      <c r="M36" s="12" t="s">
        <v>76</v>
      </c>
      <c r="N36" s="3"/>
      <c r="O36" s="3"/>
      <c r="P36" s="3"/>
      <c r="Q36" s="3"/>
      <c r="R36" s="3"/>
      <c r="S36" s="3"/>
      <c r="T36" s="3"/>
      <c r="U36" s="3"/>
      <c r="V36" s="3"/>
      <c r="W36" s="3"/>
    </row>
    <row r="37" spans="3:36" x14ac:dyDescent="0.3">
      <c r="C37" s="6" t="str">
        <f>J37</f>
        <v xml:space="preserve">de Fonteijn </v>
      </c>
      <c r="D37" s="6" t="str">
        <f>J40</f>
        <v>de Korenbloem</v>
      </c>
      <c r="E37" s="3"/>
      <c r="F37" s="12">
        <v>2</v>
      </c>
      <c r="G37" s="12" t="s">
        <v>66</v>
      </c>
      <c r="H37" s="12">
        <v>0</v>
      </c>
      <c r="I37" s="3"/>
      <c r="J37" s="18" t="s">
        <v>36</v>
      </c>
      <c r="K37" s="3">
        <f t="shared" ref="K37:K41" si="4">X19</f>
        <v>11</v>
      </c>
      <c r="L37" s="3">
        <f t="shared" ref="L37:L41" si="5">Y19</f>
        <v>5</v>
      </c>
      <c r="M37" s="12" t="s">
        <v>77</v>
      </c>
      <c r="N37" s="3"/>
      <c r="O37" s="3"/>
      <c r="P37" s="3"/>
      <c r="Q37" s="3"/>
      <c r="R37" s="3"/>
      <c r="S37" s="3"/>
      <c r="T37" s="3"/>
      <c r="U37" s="3"/>
      <c r="V37" s="3"/>
      <c r="W37" s="3"/>
    </row>
    <row r="38" spans="3:36" x14ac:dyDescent="0.3">
      <c r="C38" s="6" t="str">
        <f>J38</f>
        <v>Hoef 2</v>
      </c>
      <c r="D38" s="6" t="str">
        <f>J39</f>
        <v>de Wegwijzer 2</v>
      </c>
      <c r="E38" s="3"/>
      <c r="F38" s="12">
        <v>0</v>
      </c>
      <c r="G38" s="12" t="s">
        <v>66</v>
      </c>
      <c r="H38" s="12">
        <v>2</v>
      </c>
      <c r="I38" s="3"/>
      <c r="J38" s="6" t="s">
        <v>39</v>
      </c>
      <c r="K38" s="3">
        <f t="shared" si="4"/>
        <v>1</v>
      </c>
      <c r="L38" s="3">
        <f t="shared" si="5"/>
        <v>-7</v>
      </c>
      <c r="M38" s="12" t="s">
        <v>78</v>
      </c>
      <c r="N38" s="3"/>
      <c r="O38" s="3"/>
      <c r="P38" s="3"/>
      <c r="Q38" s="3"/>
      <c r="R38" s="3"/>
      <c r="S38" s="3"/>
      <c r="T38" s="3"/>
      <c r="U38" s="3"/>
      <c r="V38" s="3"/>
      <c r="W38" s="3"/>
    </row>
    <row r="39" spans="3:36" x14ac:dyDescent="0.3">
      <c r="C39" s="6" t="str">
        <f>J36</f>
        <v>Ichtusschool 3</v>
      </c>
      <c r="D39" s="6" t="str">
        <f>J37</f>
        <v xml:space="preserve">de Fonteijn </v>
      </c>
      <c r="E39" s="3"/>
      <c r="F39" s="12">
        <v>2</v>
      </c>
      <c r="G39" s="12" t="s">
        <v>66</v>
      </c>
      <c r="H39" s="12">
        <v>3</v>
      </c>
      <c r="I39" s="3"/>
      <c r="J39" s="6" t="s">
        <v>16</v>
      </c>
      <c r="K39" s="3">
        <f t="shared" si="4"/>
        <v>4</v>
      </c>
      <c r="L39" s="3">
        <f t="shared" si="5"/>
        <v>-6</v>
      </c>
      <c r="M39" s="17" t="s">
        <v>75</v>
      </c>
      <c r="N39" s="3"/>
      <c r="O39" s="3"/>
      <c r="P39" s="3"/>
      <c r="Q39" s="3"/>
      <c r="R39" s="3"/>
      <c r="S39" s="3"/>
      <c r="T39" s="3"/>
      <c r="U39" s="3"/>
      <c r="V39" s="3"/>
      <c r="W39" s="3"/>
    </row>
    <row r="40" spans="3:36" x14ac:dyDescent="0.3">
      <c r="C40" s="6" t="str">
        <f>J38</f>
        <v>Hoef 2</v>
      </c>
      <c r="D40" s="6" t="str">
        <f>J41</f>
        <v>de Schovenhorst 2</v>
      </c>
      <c r="E40" s="3"/>
      <c r="F40" s="12">
        <v>0</v>
      </c>
      <c r="G40" s="12" t="s">
        <v>66</v>
      </c>
      <c r="H40" s="12">
        <v>3</v>
      </c>
      <c r="I40" s="3"/>
      <c r="J40" s="6" t="s">
        <v>42</v>
      </c>
      <c r="K40" s="3">
        <f t="shared" si="4"/>
        <v>4</v>
      </c>
      <c r="L40" s="3">
        <f t="shared" si="5"/>
        <v>-5</v>
      </c>
      <c r="M40" s="12" t="s">
        <v>79</v>
      </c>
      <c r="N40" s="3"/>
      <c r="O40" s="3"/>
      <c r="P40" s="3"/>
      <c r="Q40" s="3"/>
      <c r="R40" s="3"/>
      <c r="S40" s="3"/>
      <c r="T40" s="3"/>
      <c r="U40" s="3"/>
      <c r="V40" s="3"/>
      <c r="W40" s="3"/>
    </row>
    <row r="41" spans="3:36" x14ac:dyDescent="0.3">
      <c r="C41" s="6" t="str">
        <f>J39</f>
        <v>de Wegwijzer 2</v>
      </c>
      <c r="D41" s="6" t="str">
        <f>J40</f>
        <v>de Korenbloem</v>
      </c>
      <c r="E41" s="3"/>
      <c r="F41" s="12">
        <v>0</v>
      </c>
      <c r="G41" s="12" t="s">
        <v>66</v>
      </c>
      <c r="H41" s="12">
        <v>0</v>
      </c>
      <c r="I41" s="3"/>
      <c r="J41" s="18" t="s">
        <v>43</v>
      </c>
      <c r="K41" s="3">
        <f t="shared" si="4"/>
        <v>10</v>
      </c>
      <c r="L41" s="3">
        <f t="shared" si="5"/>
        <v>7</v>
      </c>
      <c r="M41" s="12" t="s">
        <v>80</v>
      </c>
      <c r="N41" s="3"/>
      <c r="O41" s="3"/>
      <c r="P41" s="3"/>
      <c r="Q41" s="3"/>
      <c r="R41" s="3"/>
      <c r="S41" s="3"/>
      <c r="T41" s="3"/>
      <c r="U41" s="3"/>
      <c r="V41" s="3"/>
      <c r="W41" s="3"/>
    </row>
    <row r="42" spans="3:36" x14ac:dyDescent="0.3">
      <c r="C42" s="6" t="str">
        <f>J36</f>
        <v>Ichtusschool 3</v>
      </c>
      <c r="D42" s="6" t="str">
        <f>J38</f>
        <v>Hoef 2</v>
      </c>
      <c r="E42" s="3"/>
      <c r="F42" s="12">
        <v>1</v>
      </c>
      <c r="G42" s="12" t="s">
        <v>66</v>
      </c>
      <c r="H42" s="12">
        <v>0</v>
      </c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</row>
    <row r="43" spans="3:36" x14ac:dyDescent="0.3">
      <c r="C43" s="6" t="str">
        <f>J39</f>
        <v>de Wegwijzer 2</v>
      </c>
      <c r="D43" s="6" t="str">
        <f>J37</f>
        <v xml:space="preserve">de Fonteijn </v>
      </c>
      <c r="E43" s="3"/>
      <c r="F43" s="12">
        <v>0</v>
      </c>
      <c r="G43" s="12" t="s">
        <v>66</v>
      </c>
      <c r="H43" s="12">
        <v>2</v>
      </c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</row>
    <row r="44" spans="3:36" x14ac:dyDescent="0.3">
      <c r="C44" s="3"/>
      <c r="D44" s="3"/>
      <c r="E44" s="3"/>
      <c r="F44" s="12"/>
      <c r="G44" s="12"/>
      <c r="H44" s="12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</row>
    <row r="45" spans="3:36" x14ac:dyDescent="0.3">
      <c r="C45" s="3"/>
      <c r="D45" s="3"/>
      <c r="E45" s="3"/>
      <c r="F45" s="12"/>
      <c r="G45" s="12"/>
      <c r="H45" s="12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</row>
    <row r="46" spans="3:36" x14ac:dyDescent="0.3">
      <c r="C46" s="3" t="s">
        <v>73</v>
      </c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</row>
    <row r="47" spans="3:36" x14ac:dyDescent="0.3">
      <c r="C47" s="3" t="s">
        <v>64</v>
      </c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</row>
    <row r="48" spans="3:36" x14ac:dyDescent="0.3"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</row>
    <row r="49" spans="3:23" x14ac:dyDescent="0.3"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</row>
    <row r="50" spans="3:23" x14ac:dyDescent="0.3">
      <c r="C50" s="6" t="str">
        <f>J40</f>
        <v>de Korenbloem</v>
      </c>
      <c r="D50" s="6" t="str">
        <f>J41</f>
        <v>de Schovenhorst 2</v>
      </c>
      <c r="E50" s="3"/>
      <c r="F50" s="3">
        <v>0</v>
      </c>
      <c r="G50" s="12" t="s">
        <v>66</v>
      </c>
      <c r="H50" s="3">
        <v>3</v>
      </c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</row>
    <row r="51" spans="3:23" x14ac:dyDescent="0.3">
      <c r="C51" s="6" t="str">
        <f>J36</f>
        <v>Ichtusschool 3</v>
      </c>
      <c r="D51" s="6" t="str">
        <f>J39</f>
        <v>de Wegwijzer 2</v>
      </c>
      <c r="E51" s="3"/>
      <c r="F51" s="3">
        <v>4</v>
      </c>
      <c r="G51" s="12" t="s">
        <v>66</v>
      </c>
      <c r="H51" s="3">
        <v>0</v>
      </c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</row>
    <row r="52" spans="3:23" x14ac:dyDescent="0.3">
      <c r="C52" s="6" t="str">
        <f>J40</f>
        <v>de Korenbloem</v>
      </c>
      <c r="D52" s="6" t="str">
        <f>J38</f>
        <v>Hoef 2</v>
      </c>
      <c r="E52" s="3"/>
      <c r="F52" s="3">
        <v>1</v>
      </c>
      <c r="G52" s="12" t="s">
        <v>66</v>
      </c>
      <c r="H52" s="3">
        <v>0</v>
      </c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</row>
    <row r="53" spans="3:23" x14ac:dyDescent="0.3">
      <c r="C53" s="6" t="str">
        <f>J41</f>
        <v>de Schovenhorst 2</v>
      </c>
      <c r="D53" s="6" t="str">
        <f>J37</f>
        <v xml:space="preserve">de Fonteijn </v>
      </c>
      <c r="E53" s="3"/>
      <c r="F53" s="3">
        <v>0</v>
      </c>
      <c r="G53" s="12" t="s">
        <v>66</v>
      </c>
      <c r="H53" s="3">
        <v>0</v>
      </c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</row>
    <row r="54" spans="3:23" x14ac:dyDescent="0.3">
      <c r="C54" s="6" t="str">
        <f>J36</f>
        <v>Ichtusschool 3</v>
      </c>
      <c r="D54" s="6" t="str">
        <f>J40</f>
        <v>de Korenbloem</v>
      </c>
      <c r="E54" s="3"/>
      <c r="F54" s="3">
        <v>1</v>
      </c>
      <c r="G54" s="12" t="s">
        <v>66</v>
      </c>
      <c r="H54" s="3">
        <v>0</v>
      </c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</row>
    <row r="55" spans="3:23" x14ac:dyDescent="0.3">
      <c r="C55" s="6" t="str">
        <f>J39</f>
        <v>de Wegwijzer 2</v>
      </c>
      <c r="D55" s="6" t="str">
        <f>J41</f>
        <v>de Schovenhorst 2</v>
      </c>
      <c r="E55" s="3"/>
      <c r="F55" s="3">
        <v>1</v>
      </c>
      <c r="G55" s="12" t="s">
        <v>66</v>
      </c>
      <c r="H55" s="3">
        <v>3</v>
      </c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</row>
    <row r="56" spans="3:23" x14ac:dyDescent="0.3">
      <c r="C56" s="6" t="str">
        <f>J38</f>
        <v>Hoef 2</v>
      </c>
      <c r="D56" s="6" t="str">
        <f>J37</f>
        <v xml:space="preserve">de Fonteijn </v>
      </c>
      <c r="E56" s="3"/>
      <c r="F56" s="3">
        <v>1</v>
      </c>
      <c r="G56" s="12" t="s">
        <v>66</v>
      </c>
      <c r="H56" s="3">
        <v>1</v>
      </c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</row>
    <row r="57" spans="3:23" x14ac:dyDescent="0.3">
      <c r="C57" s="3"/>
      <c r="D57" s="3"/>
      <c r="E57" s="3"/>
      <c r="F57" s="3"/>
      <c r="G57" s="12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</row>
    <row r="58" spans="3:23" x14ac:dyDescent="0.3"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</row>
    <row r="59" spans="3:23" x14ac:dyDescent="0.3"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</row>
    <row r="60" spans="3:23" x14ac:dyDescent="0.3">
      <c r="Q60"/>
    </row>
    <row r="61" spans="3:23" x14ac:dyDescent="0.3">
      <c r="Q61"/>
    </row>
    <row r="62" spans="3:23" x14ac:dyDescent="0.3">
      <c r="Q62"/>
    </row>
    <row r="63" spans="3:23" x14ac:dyDescent="0.3">
      <c r="Q63"/>
    </row>
    <row r="64" spans="3:23" x14ac:dyDescent="0.3">
      <c r="Q64"/>
    </row>
    <row r="65" customFormat="1" x14ac:dyDescent="0.3"/>
    <row r="66" customFormat="1" x14ac:dyDescent="0.3"/>
    <row r="67" customFormat="1" x14ac:dyDescent="0.3"/>
    <row r="68" customFormat="1" x14ac:dyDescent="0.3"/>
    <row r="69" customFormat="1" x14ac:dyDescent="0.3"/>
    <row r="70" customFormat="1" x14ac:dyDescent="0.3"/>
    <row r="71" customFormat="1" x14ac:dyDescent="0.3"/>
    <row r="72" customFormat="1" x14ac:dyDescent="0.3"/>
    <row r="73" customFormat="1" x14ac:dyDescent="0.3"/>
    <row r="74" customFormat="1" x14ac:dyDescent="0.3"/>
    <row r="75" customFormat="1" x14ac:dyDescent="0.3"/>
    <row r="76" customFormat="1" x14ac:dyDescent="0.3"/>
    <row r="77" customFormat="1" x14ac:dyDescent="0.3"/>
    <row r="78" customFormat="1" x14ac:dyDescent="0.3"/>
    <row r="79" customFormat="1" x14ac:dyDescent="0.3"/>
    <row r="80" customFormat="1" x14ac:dyDescent="0.3"/>
    <row r="81" customFormat="1" x14ac:dyDescent="0.3"/>
    <row r="82" customFormat="1" x14ac:dyDescent="0.3"/>
    <row r="83" customFormat="1" x14ac:dyDescent="0.3"/>
    <row r="84" customFormat="1" x14ac:dyDescent="0.3"/>
    <row r="85" customFormat="1" x14ac:dyDescent="0.3"/>
    <row r="86" customFormat="1" x14ac:dyDescent="0.3"/>
    <row r="87" customFormat="1" x14ac:dyDescent="0.3"/>
    <row r="88" customFormat="1" x14ac:dyDescent="0.3"/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1A9675-A25A-44CE-96E1-EEC109D72785}">
  <dimension ref="A1:T53"/>
  <sheetViews>
    <sheetView tabSelected="1" workbookViewId="0">
      <selection activeCell="M14" sqref="M14"/>
    </sheetView>
  </sheetViews>
  <sheetFormatPr defaultRowHeight="14.4" x14ac:dyDescent="0.3"/>
  <cols>
    <col min="1" max="1" width="5.5546875" customWidth="1"/>
    <col min="2" max="2" width="2.33203125" customWidth="1"/>
    <col min="3" max="3" width="5.33203125" customWidth="1"/>
    <col min="4" max="4" width="14" customWidth="1"/>
    <col min="5" max="5" width="17.44140625" bestFit="1" customWidth="1"/>
    <col min="6" max="6" width="1.77734375" customWidth="1"/>
    <col min="7" max="7" width="17.44140625" bestFit="1" customWidth="1"/>
    <col min="8" max="8" width="1.6640625" customWidth="1"/>
    <col min="9" max="9" width="3.33203125" customWidth="1"/>
    <col min="10" max="10" width="1.88671875" customWidth="1"/>
    <col min="11" max="11" width="3.109375" customWidth="1"/>
    <col min="18" max="18" width="14.5546875" bestFit="1" customWidth="1"/>
    <col min="19" max="20" width="16" bestFit="1" customWidth="1"/>
  </cols>
  <sheetData>
    <row r="1" spans="1:20" ht="23.4" x14ac:dyDescent="0.3">
      <c r="A1" s="23"/>
      <c r="B1" s="23"/>
      <c r="C1" s="23"/>
      <c r="D1" s="29" t="s">
        <v>81</v>
      </c>
      <c r="E1" s="25" t="s">
        <v>82</v>
      </c>
      <c r="F1" s="21"/>
      <c r="G1" s="21"/>
      <c r="H1" s="21"/>
      <c r="I1" s="21"/>
      <c r="J1" s="21"/>
      <c r="K1" s="22"/>
      <c r="L1" s="21"/>
      <c r="M1" s="21"/>
      <c r="N1" s="21"/>
      <c r="O1" s="21"/>
      <c r="P1" s="21"/>
      <c r="Q1" s="13" t="s">
        <v>17</v>
      </c>
      <c r="R1" s="13" t="s">
        <v>11</v>
      </c>
      <c r="S1" s="13" t="s">
        <v>12</v>
      </c>
      <c r="T1" s="13" t="s">
        <v>92</v>
      </c>
    </row>
    <row r="2" spans="1:20" x14ac:dyDescent="0.3">
      <c r="A2" s="26">
        <v>0.75</v>
      </c>
      <c r="B2" s="26" t="s">
        <v>97</v>
      </c>
      <c r="C2" s="26">
        <v>0.7583333333333333</v>
      </c>
      <c r="D2" s="23" t="s">
        <v>60</v>
      </c>
      <c r="E2" s="21" t="str">
        <f>R2</f>
        <v>Pelcaan 1</v>
      </c>
      <c r="F2" s="23" t="s">
        <v>66</v>
      </c>
      <c r="G2" s="21" t="str">
        <f>S5</f>
        <v>Kelnarij</v>
      </c>
      <c r="H2" s="21"/>
      <c r="I2" s="22"/>
      <c r="J2" s="24" t="s">
        <v>66</v>
      </c>
      <c r="K2" s="22"/>
      <c r="L2" s="21"/>
      <c r="M2" s="21"/>
      <c r="N2" s="21"/>
      <c r="O2" s="21"/>
      <c r="P2" s="21"/>
      <c r="Q2" s="13"/>
      <c r="R2" s="13" t="str">
        <f>Jongens!J9</f>
        <v>Pelcaan 1</v>
      </c>
      <c r="S2" s="13" t="str">
        <f>Jongens!U7</f>
        <v>de Wegwijzer</v>
      </c>
      <c r="T2" s="13"/>
    </row>
    <row r="3" spans="1:20" x14ac:dyDescent="0.3">
      <c r="A3" s="26">
        <v>0.75</v>
      </c>
      <c r="B3" s="26" t="s">
        <v>97</v>
      </c>
      <c r="C3" s="26">
        <v>0.7583333333333333</v>
      </c>
      <c r="D3" s="23" t="s">
        <v>94</v>
      </c>
      <c r="E3" s="21" t="str">
        <f>R4</f>
        <v>Bijstergoed</v>
      </c>
      <c r="F3" s="23" t="s">
        <v>66</v>
      </c>
      <c r="G3" s="21" t="str">
        <f>S3</f>
        <v>de Schuilplaats 3</v>
      </c>
      <c r="H3" s="21"/>
      <c r="I3" s="22"/>
      <c r="J3" s="24" t="s">
        <v>66</v>
      </c>
      <c r="K3" s="22"/>
      <c r="L3" s="21"/>
      <c r="M3" s="21"/>
      <c r="N3" s="21"/>
      <c r="O3" s="21"/>
      <c r="P3" s="21"/>
      <c r="Q3" s="13"/>
      <c r="R3" s="13" t="str">
        <f>Jongens!J5</f>
        <v>de Schuilplaats 1</v>
      </c>
      <c r="S3" s="13" t="str">
        <f>Jongens!U6</f>
        <v>de Schuilplaats 3</v>
      </c>
      <c r="T3" s="13"/>
    </row>
    <row r="4" spans="1:20" x14ac:dyDescent="0.3">
      <c r="A4" s="26">
        <v>0.7583333333333333</v>
      </c>
      <c r="B4" s="26" t="s">
        <v>97</v>
      </c>
      <c r="C4" s="26">
        <v>0.76666666666666672</v>
      </c>
      <c r="D4" s="23" t="s">
        <v>60</v>
      </c>
      <c r="E4" s="21" t="str">
        <f>R3</f>
        <v>de Schuilplaats 1</v>
      </c>
      <c r="F4" s="23" t="s">
        <v>66</v>
      </c>
      <c r="G4" s="21" t="str">
        <f>S4</f>
        <v>de Fonteijn 2</v>
      </c>
      <c r="H4" s="21"/>
      <c r="I4" s="22"/>
      <c r="J4" s="24" t="s">
        <v>66</v>
      </c>
      <c r="K4" s="22"/>
      <c r="L4" s="21"/>
      <c r="M4" s="21"/>
      <c r="N4" s="21"/>
      <c r="O4" s="21"/>
      <c r="P4" s="21"/>
      <c r="Q4" s="13"/>
      <c r="R4" s="13" t="str">
        <f>Jongens!J8</f>
        <v>Bijstergoed</v>
      </c>
      <c r="S4" s="13" t="str">
        <f>Jongens!U5</f>
        <v>de Fonteijn 2</v>
      </c>
      <c r="T4" s="13"/>
    </row>
    <row r="5" spans="1:20" x14ac:dyDescent="0.3">
      <c r="A5" s="26">
        <v>0.7583333333333333</v>
      </c>
      <c r="B5" s="26" t="s">
        <v>97</v>
      </c>
      <c r="C5" s="26">
        <v>0.76666666666666672</v>
      </c>
      <c r="D5" s="23" t="s">
        <v>94</v>
      </c>
      <c r="E5" s="21" t="str">
        <f>R5</f>
        <v>de Fonteijn 1</v>
      </c>
      <c r="F5" s="23" t="s">
        <v>66</v>
      </c>
      <c r="G5" s="21" t="str">
        <f>S2</f>
        <v>de Wegwijzer</v>
      </c>
      <c r="H5" s="21"/>
      <c r="I5" s="22"/>
      <c r="J5" s="24" t="s">
        <v>66</v>
      </c>
      <c r="K5" s="22"/>
      <c r="L5" s="21"/>
      <c r="M5" s="21"/>
      <c r="N5" s="21"/>
      <c r="O5" s="21"/>
      <c r="P5" s="21"/>
      <c r="Q5" s="13"/>
      <c r="R5" s="13" t="str">
        <f>Jongens!J7</f>
        <v>de Fonteijn 1</v>
      </c>
      <c r="S5" s="13" t="str">
        <f>Jongens!U9</f>
        <v>Kelnarij</v>
      </c>
      <c r="T5" s="13"/>
    </row>
    <row r="6" spans="1:20" x14ac:dyDescent="0.3">
      <c r="A6" s="23"/>
      <c r="B6" s="26"/>
      <c r="C6" s="23"/>
      <c r="D6" s="23"/>
      <c r="E6" s="21"/>
      <c r="F6" s="21"/>
      <c r="G6" s="21"/>
      <c r="H6" s="21"/>
      <c r="I6" s="22"/>
      <c r="J6" s="24"/>
      <c r="K6" s="22"/>
      <c r="L6" s="21"/>
      <c r="M6" s="21"/>
      <c r="N6" s="21"/>
      <c r="O6" s="21"/>
      <c r="P6" s="21"/>
      <c r="Q6" s="13"/>
      <c r="R6" s="13"/>
      <c r="S6" s="13"/>
      <c r="T6" s="13"/>
    </row>
    <row r="7" spans="1:20" x14ac:dyDescent="0.3">
      <c r="A7" s="23"/>
      <c r="B7" s="26"/>
      <c r="C7" s="23"/>
      <c r="D7" s="23"/>
      <c r="E7" s="25" t="s">
        <v>83</v>
      </c>
      <c r="F7" s="21"/>
      <c r="G7" s="21"/>
      <c r="H7" s="21"/>
      <c r="I7" s="22"/>
      <c r="J7" s="24"/>
      <c r="K7" s="22"/>
      <c r="L7" s="21"/>
      <c r="M7" s="21"/>
      <c r="N7" s="21"/>
      <c r="O7" s="21"/>
      <c r="P7" s="21"/>
      <c r="Q7" s="13" t="s">
        <v>13</v>
      </c>
      <c r="R7" s="13" t="str">
        <f>Meiden!J6</f>
        <v>Pelicaan 1</v>
      </c>
      <c r="S7" s="13" t="str">
        <f>Meiden!U7</f>
        <v>de Wegwijzer</v>
      </c>
      <c r="T7" s="13"/>
    </row>
    <row r="8" spans="1:20" x14ac:dyDescent="0.3">
      <c r="A8" s="26">
        <v>0.77500000000000002</v>
      </c>
      <c r="B8" s="26" t="s">
        <v>97</v>
      </c>
      <c r="C8" s="26">
        <v>0.78333333333333333</v>
      </c>
      <c r="D8" s="23" t="s">
        <v>60</v>
      </c>
      <c r="E8" s="21" t="s">
        <v>84</v>
      </c>
      <c r="F8" s="21" t="s">
        <v>66</v>
      </c>
      <c r="G8" s="21" t="s">
        <v>85</v>
      </c>
      <c r="H8" s="21"/>
      <c r="I8" s="22"/>
      <c r="J8" s="24" t="s">
        <v>66</v>
      </c>
      <c r="K8" s="22"/>
      <c r="L8" s="21"/>
      <c r="M8" s="21"/>
      <c r="N8" s="21"/>
      <c r="O8" s="21"/>
      <c r="P8" s="21"/>
      <c r="Q8" s="13"/>
      <c r="R8" s="13" t="str">
        <f>Meiden!J5</f>
        <v>de Schuilplaats 2</v>
      </c>
      <c r="S8" s="13" t="str">
        <f>Meiden!U5</f>
        <v>Pelicaan 2</v>
      </c>
      <c r="T8" s="13"/>
    </row>
    <row r="9" spans="1:20" x14ac:dyDescent="0.3">
      <c r="A9" s="26">
        <v>0.77500000000000002</v>
      </c>
      <c r="B9" s="26" t="s">
        <v>97</v>
      </c>
      <c r="C9" s="26">
        <v>0.78333333333333333</v>
      </c>
      <c r="D9" s="23" t="s">
        <v>94</v>
      </c>
      <c r="E9" s="21" t="s">
        <v>86</v>
      </c>
      <c r="F9" s="21" t="s">
        <v>66</v>
      </c>
      <c r="G9" s="21" t="s">
        <v>87</v>
      </c>
      <c r="H9" s="21"/>
      <c r="I9" s="22"/>
      <c r="J9" s="24" t="s">
        <v>66</v>
      </c>
      <c r="K9" s="22"/>
      <c r="L9" s="21"/>
      <c r="M9" s="21"/>
      <c r="N9" s="21"/>
      <c r="O9" s="21"/>
      <c r="P9" s="21"/>
      <c r="Q9" s="13"/>
      <c r="R9" s="13" t="str">
        <f>Meiden!J9</f>
        <v>Huinen</v>
      </c>
      <c r="S9" s="13" t="str">
        <f>Meiden!U6</f>
        <v>de Schuilplaats 5</v>
      </c>
      <c r="T9" s="13"/>
    </row>
    <row r="10" spans="1:20" x14ac:dyDescent="0.3">
      <c r="A10" s="23"/>
      <c r="B10" s="26"/>
      <c r="C10" s="23"/>
      <c r="D10" s="23"/>
      <c r="E10" s="21"/>
      <c r="F10" s="21"/>
      <c r="G10" s="21"/>
      <c r="H10" s="21"/>
      <c r="I10" s="22"/>
      <c r="J10" s="24"/>
      <c r="K10" s="22"/>
      <c r="L10" s="21"/>
      <c r="M10" s="21"/>
      <c r="N10" s="21"/>
      <c r="O10" s="21"/>
      <c r="P10" s="21"/>
      <c r="Q10" s="13"/>
      <c r="R10" s="13" t="str">
        <f>Meiden!J8</f>
        <v>Bijstergoed</v>
      </c>
      <c r="S10" s="13" t="str">
        <f>Meiden!U8</f>
        <v>Kelnarij</v>
      </c>
      <c r="T10" s="13"/>
    </row>
    <row r="11" spans="1:20" x14ac:dyDescent="0.3">
      <c r="A11" s="23"/>
      <c r="B11" s="26"/>
      <c r="C11" s="23"/>
      <c r="D11" s="23"/>
      <c r="E11" s="25" t="s">
        <v>88</v>
      </c>
      <c r="F11" s="21"/>
      <c r="G11" s="21"/>
      <c r="H11" s="21"/>
      <c r="I11" s="22"/>
      <c r="J11" s="24"/>
      <c r="K11" s="22"/>
      <c r="L11" s="21"/>
      <c r="M11" s="21"/>
      <c r="N11" s="21"/>
      <c r="O11" s="21"/>
      <c r="P11" s="21"/>
      <c r="Q11" s="13"/>
      <c r="R11" s="13"/>
      <c r="S11" s="13"/>
      <c r="T11" s="13"/>
    </row>
    <row r="12" spans="1:20" x14ac:dyDescent="0.3">
      <c r="A12" s="26">
        <v>0.79166666666666663</v>
      </c>
      <c r="B12" s="26" t="s">
        <v>97</v>
      </c>
      <c r="C12" s="26">
        <v>0.8</v>
      </c>
      <c r="D12" s="23" t="s">
        <v>94</v>
      </c>
      <c r="E12" s="21" t="s">
        <v>89</v>
      </c>
      <c r="F12" s="21" t="s">
        <v>66</v>
      </c>
      <c r="G12" s="21" t="s">
        <v>90</v>
      </c>
      <c r="H12" s="21"/>
      <c r="I12" s="22"/>
      <c r="J12" s="24" t="s">
        <v>66</v>
      </c>
      <c r="K12" s="22"/>
      <c r="L12" s="21"/>
      <c r="M12" s="21"/>
      <c r="N12" s="21"/>
      <c r="O12" s="21"/>
      <c r="P12" s="21"/>
      <c r="Q12" s="13" t="s">
        <v>30</v>
      </c>
      <c r="R12" s="13" t="str">
        <f>Gemengd!J6</f>
        <v>Ichtusschool 1</v>
      </c>
      <c r="S12" s="13" t="str">
        <f>Gemengd!U9</f>
        <v>de Schovenhorst 1</v>
      </c>
      <c r="T12" s="13" t="str">
        <f>Gemengd!J36</f>
        <v>Ichtusschool 3</v>
      </c>
    </row>
    <row r="13" spans="1:20" x14ac:dyDescent="0.3">
      <c r="A13" s="23"/>
      <c r="B13" s="26"/>
      <c r="C13" s="23"/>
      <c r="D13" s="23"/>
      <c r="E13" s="25" t="s">
        <v>91</v>
      </c>
      <c r="F13" s="21"/>
      <c r="G13" s="21"/>
      <c r="H13" s="21"/>
      <c r="I13" s="22"/>
      <c r="J13" s="24"/>
      <c r="K13" s="22"/>
      <c r="L13" s="21"/>
      <c r="M13" s="21"/>
      <c r="N13" s="21"/>
      <c r="O13" s="21"/>
      <c r="P13" s="21"/>
      <c r="Q13" s="13"/>
      <c r="R13" s="13" t="str">
        <f>Gemengd!J8</f>
        <v>Bijstergoed</v>
      </c>
      <c r="S13" s="13" t="str">
        <f>Gemengd!U10</f>
        <v>Huinen</v>
      </c>
      <c r="T13" s="13" t="str">
        <f>Gemengd!J37</f>
        <v xml:space="preserve">de Fonteijn </v>
      </c>
    </row>
    <row r="14" spans="1:20" x14ac:dyDescent="0.3">
      <c r="A14" s="26">
        <v>0.79166666666666663</v>
      </c>
      <c r="B14" s="26" t="s">
        <v>97</v>
      </c>
      <c r="C14" s="26">
        <v>0.8</v>
      </c>
      <c r="D14" s="23" t="s">
        <v>60</v>
      </c>
      <c r="E14" s="21" t="s">
        <v>84</v>
      </c>
      <c r="F14" s="21" t="s">
        <v>66</v>
      </c>
      <c r="G14" s="21" t="s">
        <v>85</v>
      </c>
      <c r="H14" s="21"/>
      <c r="I14" s="22"/>
      <c r="J14" s="24" t="s">
        <v>66</v>
      </c>
      <c r="K14" s="22"/>
      <c r="L14" s="21"/>
      <c r="M14" s="21"/>
      <c r="N14" s="21"/>
      <c r="O14" s="21"/>
      <c r="P14" s="21"/>
      <c r="Q14" s="13"/>
      <c r="R14" s="13" t="str">
        <f>Gemengd!J5</f>
        <v>de Schuilplaats 4</v>
      </c>
      <c r="S14" s="13"/>
      <c r="T14" s="13" t="str">
        <f>Gemengd!J41</f>
        <v>de Schovenhorst 2</v>
      </c>
    </row>
    <row r="15" spans="1:20" x14ac:dyDescent="0.3">
      <c r="A15" s="23"/>
      <c r="B15" s="26"/>
      <c r="C15" s="23"/>
      <c r="D15" s="23"/>
      <c r="E15" s="21"/>
      <c r="F15" s="21"/>
      <c r="G15" s="21"/>
      <c r="H15" s="21"/>
      <c r="I15" s="22"/>
      <c r="J15" s="24"/>
      <c r="K15" s="22"/>
      <c r="L15" s="21"/>
      <c r="M15" s="21"/>
      <c r="N15" s="21"/>
      <c r="O15" s="21"/>
      <c r="P15" s="21"/>
      <c r="Q15" s="13"/>
      <c r="R15" s="13"/>
      <c r="S15" s="13"/>
      <c r="T15" s="13"/>
    </row>
    <row r="16" spans="1:20" ht="23.4" x14ac:dyDescent="0.3">
      <c r="A16" s="23"/>
      <c r="B16" s="26"/>
      <c r="C16" s="23"/>
      <c r="D16" s="29" t="s">
        <v>13</v>
      </c>
      <c r="E16" s="25" t="s">
        <v>82</v>
      </c>
      <c r="F16" s="21"/>
      <c r="G16" s="21"/>
      <c r="H16" s="21"/>
      <c r="I16" s="22"/>
      <c r="J16" s="24"/>
      <c r="K16" s="22"/>
      <c r="L16" s="21"/>
      <c r="M16" s="21"/>
      <c r="N16" s="21"/>
      <c r="O16" s="21"/>
      <c r="P16" s="21"/>
      <c r="Q16" s="13"/>
      <c r="R16" s="13"/>
      <c r="S16" s="13"/>
      <c r="T16" s="13"/>
    </row>
    <row r="17" spans="1:16" x14ac:dyDescent="0.3">
      <c r="A17" s="26">
        <v>0.75</v>
      </c>
      <c r="B17" s="26" t="s">
        <v>97</v>
      </c>
      <c r="C17" s="26">
        <v>0.7583333333333333</v>
      </c>
      <c r="D17" s="23" t="s">
        <v>63</v>
      </c>
      <c r="E17" s="21" t="str">
        <f>R7</f>
        <v>Pelicaan 1</v>
      </c>
      <c r="F17" s="21" t="s">
        <v>66</v>
      </c>
      <c r="G17" s="21" t="str">
        <f>S10</f>
        <v>Kelnarij</v>
      </c>
      <c r="H17" s="21"/>
      <c r="I17" s="22"/>
      <c r="J17" s="24" t="s">
        <v>66</v>
      </c>
      <c r="K17" s="22"/>
      <c r="L17" s="21"/>
      <c r="M17" s="21"/>
      <c r="N17" s="21"/>
      <c r="O17" s="21"/>
      <c r="P17" s="21"/>
    </row>
    <row r="18" spans="1:16" x14ac:dyDescent="0.3">
      <c r="A18" s="26">
        <v>0.75</v>
      </c>
      <c r="B18" s="26" t="s">
        <v>97</v>
      </c>
      <c r="C18" s="26">
        <v>0.7583333333333333</v>
      </c>
      <c r="D18" s="23" t="s">
        <v>95</v>
      </c>
      <c r="E18" s="21" t="str">
        <f>R9</f>
        <v>Huinen</v>
      </c>
      <c r="F18" s="21" t="s">
        <v>66</v>
      </c>
      <c r="G18" s="21" t="str">
        <f>S8</f>
        <v>Pelicaan 2</v>
      </c>
      <c r="H18" s="21"/>
      <c r="I18" s="22"/>
      <c r="J18" s="24" t="s">
        <v>66</v>
      </c>
      <c r="K18" s="22"/>
      <c r="L18" s="21"/>
      <c r="M18" s="21"/>
      <c r="N18" s="21"/>
      <c r="O18" s="21"/>
      <c r="P18" s="21"/>
    </row>
    <row r="19" spans="1:16" x14ac:dyDescent="0.3">
      <c r="A19" s="26">
        <v>0.7583333333333333</v>
      </c>
      <c r="B19" s="26" t="s">
        <v>97</v>
      </c>
      <c r="C19" s="26">
        <v>0.76666666666666672</v>
      </c>
      <c r="D19" s="23" t="s">
        <v>63</v>
      </c>
      <c r="E19" s="21" t="str">
        <f>R8</f>
        <v>de Schuilplaats 2</v>
      </c>
      <c r="F19" s="21" t="s">
        <v>66</v>
      </c>
      <c r="G19" s="21" t="str">
        <f>S9</f>
        <v>de Schuilplaats 5</v>
      </c>
      <c r="H19" s="21"/>
      <c r="I19" s="22"/>
      <c r="J19" s="24" t="s">
        <v>66</v>
      </c>
      <c r="K19" s="22"/>
      <c r="L19" s="21"/>
      <c r="M19" s="21"/>
      <c r="N19" s="21"/>
      <c r="O19" s="21"/>
      <c r="P19" s="21"/>
    </row>
    <row r="20" spans="1:16" x14ac:dyDescent="0.3">
      <c r="A20" s="26">
        <v>0.7583333333333333</v>
      </c>
      <c r="B20" s="26" t="s">
        <v>97</v>
      </c>
      <c r="C20" s="26">
        <v>0.76666666666666672</v>
      </c>
      <c r="D20" s="23" t="s">
        <v>95</v>
      </c>
      <c r="E20" s="21" t="str">
        <f>R10</f>
        <v>Bijstergoed</v>
      </c>
      <c r="F20" s="21" t="s">
        <v>66</v>
      </c>
      <c r="G20" s="21" t="str">
        <f>S7</f>
        <v>de Wegwijzer</v>
      </c>
      <c r="H20" s="21"/>
      <c r="I20" s="22"/>
      <c r="J20" s="24" t="s">
        <v>66</v>
      </c>
      <c r="K20" s="22"/>
      <c r="L20" s="21"/>
      <c r="M20" s="21"/>
      <c r="N20" s="21"/>
      <c r="O20" s="21"/>
      <c r="P20" s="21"/>
    </row>
    <row r="21" spans="1:16" x14ac:dyDescent="0.3">
      <c r="A21" s="23"/>
      <c r="B21" s="26"/>
      <c r="C21" s="23"/>
      <c r="D21" s="23"/>
      <c r="E21" s="21"/>
      <c r="F21" s="21"/>
      <c r="G21" s="21"/>
      <c r="H21" s="21"/>
      <c r="I21" s="22"/>
      <c r="J21" s="24"/>
      <c r="K21" s="22"/>
      <c r="L21" s="21"/>
      <c r="M21" s="21"/>
      <c r="N21" s="21"/>
      <c r="O21" s="21"/>
      <c r="P21" s="21"/>
    </row>
    <row r="22" spans="1:16" x14ac:dyDescent="0.3">
      <c r="A22" s="23"/>
      <c r="B22" s="26"/>
      <c r="C22" s="23"/>
      <c r="D22" s="23"/>
      <c r="E22" s="25" t="s">
        <v>93</v>
      </c>
      <c r="F22" s="21"/>
      <c r="G22" s="21"/>
      <c r="H22" s="21"/>
      <c r="I22" s="22"/>
      <c r="J22" s="24"/>
      <c r="K22" s="22"/>
      <c r="L22" s="21"/>
      <c r="M22" s="21"/>
      <c r="N22" s="21"/>
      <c r="O22" s="21"/>
      <c r="P22" s="21"/>
    </row>
    <row r="23" spans="1:16" x14ac:dyDescent="0.3">
      <c r="A23" s="26">
        <v>0.77500000000000002</v>
      </c>
      <c r="B23" s="26" t="s">
        <v>97</v>
      </c>
      <c r="C23" s="26">
        <v>0.78333333333333333</v>
      </c>
      <c r="D23" s="23" t="s">
        <v>63</v>
      </c>
      <c r="E23" s="21" t="s">
        <v>84</v>
      </c>
      <c r="F23" s="21" t="s">
        <v>66</v>
      </c>
      <c r="G23" s="21" t="s">
        <v>85</v>
      </c>
      <c r="H23" s="21"/>
      <c r="I23" s="22"/>
      <c r="J23" s="24" t="s">
        <v>66</v>
      </c>
      <c r="K23" s="22"/>
      <c r="L23" s="21"/>
      <c r="M23" s="21"/>
      <c r="N23" s="21"/>
      <c r="O23" s="21"/>
      <c r="P23" s="21"/>
    </row>
    <row r="24" spans="1:16" x14ac:dyDescent="0.3">
      <c r="A24" s="26">
        <v>0.77500000000000002</v>
      </c>
      <c r="B24" s="26" t="s">
        <v>97</v>
      </c>
      <c r="C24" s="26">
        <v>0.78333333333333333</v>
      </c>
      <c r="D24" s="23" t="s">
        <v>95</v>
      </c>
      <c r="E24" s="21" t="s">
        <v>86</v>
      </c>
      <c r="F24" s="21" t="s">
        <v>66</v>
      </c>
      <c r="G24" s="21" t="s">
        <v>87</v>
      </c>
      <c r="H24" s="21"/>
      <c r="I24" s="22"/>
      <c r="J24" s="24" t="s">
        <v>66</v>
      </c>
      <c r="K24" s="22"/>
      <c r="L24" s="21"/>
      <c r="M24" s="21"/>
      <c r="N24" s="21"/>
      <c r="O24" s="21"/>
      <c r="P24" s="21"/>
    </row>
    <row r="25" spans="1:16" x14ac:dyDescent="0.3">
      <c r="A25" s="23"/>
      <c r="B25" s="26"/>
      <c r="C25" s="23"/>
      <c r="D25" s="23"/>
      <c r="E25" s="21"/>
      <c r="F25" s="21"/>
      <c r="G25" s="21"/>
      <c r="H25" s="21"/>
      <c r="I25" s="22"/>
      <c r="J25" s="24"/>
      <c r="K25" s="22"/>
      <c r="L25" s="21"/>
      <c r="M25" s="21"/>
      <c r="N25" s="21"/>
      <c r="O25" s="21"/>
      <c r="P25" s="21"/>
    </row>
    <row r="26" spans="1:16" x14ac:dyDescent="0.3">
      <c r="A26" s="23"/>
      <c r="B26" s="26"/>
      <c r="C26" s="23"/>
      <c r="D26" s="23"/>
      <c r="E26" s="25" t="s">
        <v>88</v>
      </c>
      <c r="F26" s="21"/>
      <c r="G26" s="21"/>
      <c r="H26" s="21"/>
      <c r="I26" s="22"/>
      <c r="J26" s="24"/>
      <c r="K26" s="22"/>
      <c r="L26" s="21"/>
      <c r="M26" s="21"/>
      <c r="N26" s="21"/>
      <c r="O26" s="21"/>
      <c r="P26" s="21"/>
    </row>
    <row r="27" spans="1:16" x14ac:dyDescent="0.3">
      <c r="A27" s="26">
        <v>0.79166666666666663</v>
      </c>
      <c r="B27" s="26" t="s">
        <v>97</v>
      </c>
      <c r="C27" s="26">
        <v>0.8</v>
      </c>
      <c r="D27" s="23" t="s">
        <v>63</v>
      </c>
      <c r="E27" s="21" t="s">
        <v>89</v>
      </c>
      <c r="F27" s="21" t="s">
        <v>66</v>
      </c>
      <c r="G27" s="21" t="s">
        <v>90</v>
      </c>
      <c r="H27" s="21"/>
      <c r="I27" s="22"/>
      <c r="J27" s="24" t="s">
        <v>66</v>
      </c>
      <c r="K27" s="22"/>
      <c r="L27" s="21"/>
      <c r="M27" s="21"/>
      <c r="N27" s="21"/>
      <c r="O27" s="21"/>
      <c r="P27" s="21"/>
    </row>
    <row r="28" spans="1:16" x14ac:dyDescent="0.3">
      <c r="A28" s="23"/>
      <c r="B28" s="26"/>
      <c r="C28" s="23"/>
      <c r="D28" s="23"/>
      <c r="E28" s="25" t="s">
        <v>91</v>
      </c>
      <c r="F28" s="21" t="s">
        <v>66</v>
      </c>
      <c r="G28" s="21"/>
      <c r="H28" s="21"/>
      <c r="I28" s="22"/>
      <c r="J28" s="24"/>
      <c r="K28" s="22"/>
      <c r="L28" s="21"/>
      <c r="M28" s="21"/>
      <c r="N28" s="21"/>
      <c r="O28" s="21"/>
      <c r="P28" s="21"/>
    </row>
    <row r="29" spans="1:16" x14ac:dyDescent="0.3">
      <c r="A29" s="26">
        <v>0.79166666666666663</v>
      </c>
      <c r="B29" s="26" t="s">
        <v>97</v>
      </c>
      <c r="C29" s="26">
        <v>0.8</v>
      </c>
      <c r="D29" s="23" t="s">
        <v>95</v>
      </c>
      <c r="E29" s="21" t="s">
        <v>84</v>
      </c>
      <c r="F29" s="21" t="s">
        <v>66</v>
      </c>
      <c r="G29" s="21" t="s">
        <v>85</v>
      </c>
      <c r="H29" s="21"/>
      <c r="I29" s="22"/>
      <c r="J29" s="24" t="s">
        <v>66</v>
      </c>
      <c r="K29" s="22"/>
      <c r="L29" s="21"/>
      <c r="M29" s="21"/>
      <c r="N29" s="21"/>
      <c r="O29" s="21"/>
      <c r="P29" s="21"/>
    </row>
    <row r="30" spans="1:16" x14ac:dyDescent="0.3">
      <c r="A30" s="23"/>
      <c r="B30" s="23"/>
      <c r="C30" s="23"/>
      <c r="D30" s="23"/>
      <c r="E30" s="21"/>
      <c r="F30" s="21"/>
      <c r="G30" s="21"/>
      <c r="H30" s="21"/>
      <c r="I30" s="22"/>
      <c r="J30" s="24"/>
      <c r="K30" s="22"/>
      <c r="L30" s="21"/>
      <c r="M30" s="21"/>
      <c r="N30" s="21"/>
      <c r="O30" s="21"/>
      <c r="P30" s="21"/>
    </row>
    <row r="31" spans="1:16" ht="23.4" x14ac:dyDescent="0.3">
      <c r="A31" s="23"/>
      <c r="B31" s="23"/>
      <c r="C31" s="23"/>
      <c r="D31" s="29" t="s">
        <v>30</v>
      </c>
      <c r="E31" s="25" t="s">
        <v>82</v>
      </c>
      <c r="F31" s="21"/>
      <c r="G31" s="21"/>
      <c r="H31" s="21"/>
      <c r="I31" s="22"/>
      <c r="J31" s="24"/>
      <c r="K31" s="22"/>
      <c r="L31" s="21"/>
      <c r="M31" s="21"/>
      <c r="N31" s="21"/>
      <c r="O31" s="21"/>
      <c r="P31" s="21"/>
    </row>
    <row r="32" spans="1:16" x14ac:dyDescent="0.3">
      <c r="A32" s="26">
        <v>0.75</v>
      </c>
      <c r="B32" s="26" t="s">
        <v>97</v>
      </c>
      <c r="C32" s="26">
        <v>0.7583333333333333</v>
      </c>
      <c r="D32" s="23" t="s">
        <v>62</v>
      </c>
      <c r="E32" s="21" t="str">
        <f>R12</f>
        <v>Ichtusschool 1</v>
      </c>
      <c r="F32" s="21" t="s">
        <v>66</v>
      </c>
      <c r="G32" s="21" t="str">
        <f>T14</f>
        <v>de Schovenhorst 2</v>
      </c>
      <c r="H32" s="21"/>
      <c r="I32" s="22"/>
      <c r="J32" s="24" t="s">
        <v>66</v>
      </c>
      <c r="K32" s="22"/>
      <c r="L32" s="21"/>
      <c r="M32" s="21"/>
      <c r="N32" s="21"/>
      <c r="O32" s="21"/>
      <c r="P32" s="21"/>
    </row>
    <row r="33" spans="1:16" x14ac:dyDescent="0.3">
      <c r="A33" s="26">
        <v>0.75</v>
      </c>
      <c r="B33" s="26" t="s">
        <v>97</v>
      </c>
      <c r="C33" s="26">
        <v>0.7583333333333333</v>
      </c>
      <c r="D33" s="23" t="s">
        <v>96</v>
      </c>
      <c r="E33" s="21" t="str">
        <f>S13</f>
        <v>Huinen</v>
      </c>
      <c r="F33" s="21" t="s">
        <v>66</v>
      </c>
      <c r="G33" s="21" t="str">
        <f>T13</f>
        <v xml:space="preserve">de Fonteijn </v>
      </c>
      <c r="H33" s="21"/>
      <c r="I33" s="22"/>
      <c r="J33" s="24" t="s">
        <v>66</v>
      </c>
      <c r="K33" s="22"/>
      <c r="L33" s="21"/>
      <c r="M33" s="21"/>
      <c r="N33" s="21"/>
      <c r="O33" s="21"/>
      <c r="P33" s="21"/>
    </row>
    <row r="34" spans="1:16" x14ac:dyDescent="0.3">
      <c r="A34" s="26">
        <v>0.7583333333333333</v>
      </c>
      <c r="B34" s="26" t="s">
        <v>97</v>
      </c>
      <c r="C34" s="26">
        <v>0.76666666666666672</v>
      </c>
      <c r="D34" s="23" t="s">
        <v>62</v>
      </c>
      <c r="E34" s="21" t="str">
        <f>S12</f>
        <v>de Schovenhorst 1</v>
      </c>
      <c r="F34" s="21" t="s">
        <v>66</v>
      </c>
      <c r="G34" s="21" t="str">
        <f>R14</f>
        <v>de Schuilplaats 4</v>
      </c>
      <c r="H34" s="21"/>
      <c r="I34" s="22"/>
      <c r="J34" s="24" t="s">
        <v>66</v>
      </c>
      <c r="K34" s="22"/>
      <c r="L34" s="21"/>
      <c r="M34" s="21"/>
      <c r="N34" s="21"/>
      <c r="O34" s="21"/>
      <c r="P34" s="21"/>
    </row>
    <row r="35" spans="1:16" x14ac:dyDescent="0.3">
      <c r="A35" s="26">
        <v>0.7583333333333333</v>
      </c>
      <c r="B35" s="26" t="s">
        <v>97</v>
      </c>
      <c r="C35" s="26">
        <v>0.76666666666666672</v>
      </c>
      <c r="D35" s="23" t="s">
        <v>96</v>
      </c>
      <c r="E35" s="21" t="str">
        <f>T12</f>
        <v>Ichtusschool 3</v>
      </c>
      <c r="F35" s="21" t="s">
        <v>66</v>
      </c>
      <c r="G35" s="21" t="str">
        <f>R13</f>
        <v>Bijstergoed</v>
      </c>
      <c r="H35" s="21"/>
      <c r="I35" s="22"/>
      <c r="J35" s="24" t="s">
        <v>66</v>
      </c>
      <c r="K35" s="22"/>
      <c r="L35" s="21"/>
      <c r="M35" s="21"/>
      <c r="N35" s="21"/>
      <c r="O35" s="21"/>
      <c r="P35" s="21"/>
    </row>
    <row r="36" spans="1:16" x14ac:dyDescent="0.3">
      <c r="A36" s="23"/>
      <c r="B36" s="26"/>
      <c r="C36" s="23"/>
      <c r="D36" s="23"/>
      <c r="E36" s="21"/>
      <c r="F36" s="21"/>
      <c r="G36" s="21"/>
      <c r="H36" s="21"/>
      <c r="I36" s="22"/>
      <c r="J36" s="24"/>
      <c r="K36" s="22"/>
      <c r="L36" s="21"/>
      <c r="M36" s="21"/>
      <c r="N36" s="21"/>
      <c r="O36" s="21"/>
      <c r="P36" s="21"/>
    </row>
    <row r="37" spans="1:16" x14ac:dyDescent="0.3">
      <c r="A37" s="23"/>
      <c r="B37" s="26"/>
      <c r="C37" s="23"/>
      <c r="D37" s="23"/>
      <c r="E37" s="25" t="s">
        <v>83</v>
      </c>
      <c r="F37" s="21"/>
      <c r="G37" s="21"/>
      <c r="H37" s="21"/>
      <c r="I37" s="22"/>
      <c r="J37" s="24"/>
      <c r="K37" s="22"/>
      <c r="L37" s="21"/>
      <c r="M37" s="21"/>
      <c r="N37" s="21"/>
      <c r="O37" s="21"/>
      <c r="P37" s="21"/>
    </row>
    <row r="38" spans="1:16" x14ac:dyDescent="0.3">
      <c r="A38" s="26">
        <v>0.77500000000000002</v>
      </c>
      <c r="B38" s="26" t="s">
        <v>97</v>
      </c>
      <c r="C38" s="26">
        <v>0.78333333333333333</v>
      </c>
      <c r="D38" s="23" t="s">
        <v>62</v>
      </c>
      <c r="E38" s="21" t="s">
        <v>84</v>
      </c>
      <c r="F38" s="21" t="s">
        <v>66</v>
      </c>
      <c r="G38" s="21" t="s">
        <v>85</v>
      </c>
      <c r="H38" s="21"/>
      <c r="I38" s="22"/>
      <c r="J38" s="24" t="s">
        <v>66</v>
      </c>
      <c r="K38" s="22"/>
      <c r="L38" s="21"/>
      <c r="M38" s="21"/>
      <c r="N38" s="21"/>
      <c r="O38" s="21"/>
      <c r="P38" s="21"/>
    </row>
    <row r="39" spans="1:16" x14ac:dyDescent="0.3">
      <c r="A39" s="26">
        <v>0.77500000000000002</v>
      </c>
      <c r="B39" s="26" t="s">
        <v>97</v>
      </c>
      <c r="C39" s="26">
        <v>0.78333333333333333</v>
      </c>
      <c r="D39" s="23" t="s">
        <v>96</v>
      </c>
      <c r="E39" s="21" t="s">
        <v>86</v>
      </c>
      <c r="F39" s="21" t="s">
        <v>66</v>
      </c>
      <c r="G39" s="21" t="s">
        <v>87</v>
      </c>
      <c r="H39" s="21"/>
      <c r="I39" s="22"/>
      <c r="J39" s="24" t="s">
        <v>66</v>
      </c>
      <c r="K39" s="22"/>
      <c r="L39" s="21"/>
      <c r="M39" s="21"/>
      <c r="N39" s="21"/>
      <c r="O39" s="21"/>
      <c r="P39" s="21"/>
    </row>
    <row r="40" spans="1:16" x14ac:dyDescent="0.3">
      <c r="A40" s="23"/>
      <c r="B40" s="26"/>
      <c r="C40" s="23"/>
      <c r="D40" s="23"/>
      <c r="E40" s="21"/>
      <c r="F40" s="21"/>
      <c r="G40" s="21"/>
      <c r="H40" s="21"/>
      <c r="I40" s="22"/>
      <c r="J40" s="24"/>
      <c r="K40" s="22"/>
      <c r="L40" s="21"/>
      <c r="M40" s="21"/>
      <c r="N40" s="21"/>
      <c r="O40" s="21"/>
      <c r="P40" s="21"/>
    </row>
    <row r="41" spans="1:16" x14ac:dyDescent="0.3">
      <c r="A41" s="23"/>
      <c r="B41" s="26"/>
      <c r="C41" s="23"/>
      <c r="D41" s="23"/>
      <c r="E41" s="25" t="s">
        <v>88</v>
      </c>
      <c r="F41" s="21"/>
      <c r="G41" s="21"/>
      <c r="H41" s="21"/>
      <c r="I41" s="22"/>
      <c r="J41" s="24"/>
      <c r="K41" s="22"/>
      <c r="L41" s="21"/>
      <c r="M41" s="21"/>
      <c r="N41" s="21"/>
      <c r="O41" s="21"/>
      <c r="P41" s="21"/>
    </row>
    <row r="42" spans="1:16" x14ac:dyDescent="0.3">
      <c r="A42" s="26">
        <v>0.79166666666666663</v>
      </c>
      <c r="B42" s="26" t="s">
        <v>97</v>
      </c>
      <c r="C42" s="26">
        <v>0.8</v>
      </c>
      <c r="D42" s="23" t="s">
        <v>62</v>
      </c>
      <c r="E42" s="21" t="s">
        <v>89</v>
      </c>
      <c r="F42" s="21" t="s">
        <v>66</v>
      </c>
      <c r="G42" s="21" t="s">
        <v>90</v>
      </c>
      <c r="H42" s="21"/>
      <c r="I42" s="22"/>
      <c r="J42" s="24" t="s">
        <v>66</v>
      </c>
      <c r="K42" s="22"/>
      <c r="L42" s="21"/>
      <c r="M42" s="21"/>
      <c r="N42" s="21"/>
      <c r="O42" s="21"/>
      <c r="P42" s="21"/>
    </row>
    <row r="43" spans="1:16" x14ac:dyDescent="0.3">
      <c r="A43" s="23"/>
      <c r="B43" s="26"/>
      <c r="C43" s="23"/>
      <c r="D43" s="23"/>
      <c r="E43" s="25" t="s">
        <v>91</v>
      </c>
      <c r="F43" s="21"/>
      <c r="G43" s="21"/>
      <c r="H43" s="21"/>
      <c r="I43" s="22"/>
      <c r="J43" s="24"/>
      <c r="K43" s="22"/>
      <c r="L43" s="21"/>
      <c r="M43" s="21"/>
      <c r="N43" s="21"/>
      <c r="O43" s="21"/>
      <c r="P43" s="21"/>
    </row>
    <row r="44" spans="1:16" x14ac:dyDescent="0.3">
      <c r="A44" s="26">
        <v>0.79166666666666663</v>
      </c>
      <c r="B44" s="26" t="s">
        <v>97</v>
      </c>
      <c r="C44" s="26">
        <v>0.8</v>
      </c>
      <c r="D44" s="23" t="s">
        <v>96</v>
      </c>
      <c r="E44" s="21" t="s">
        <v>84</v>
      </c>
      <c r="F44" s="21" t="s">
        <v>66</v>
      </c>
      <c r="G44" s="21" t="s">
        <v>85</v>
      </c>
      <c r="H44" s="21"/>
      <c r="I44" s="22"/>
      <c r="J44" s="24" t="s">
        <v>66</v>
      </c>
      <c r="K44" s="22"/>
      <c r="L44" s="21"/>
      <c r="M44" s="21"/>
      <c r="N44" s="21"/>
      <c r="O44" s="21"/>
      <c r="P44" s="21"/>
    </row>
    <row r="45" spans="1:16" x14ac:dyDescent="0.3">
      <c r="A45" s="23"/>
      <c r="B45" s="23"/>
      <c r="C45" s="23"/>
      <c r="D45" s="23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</row>
    <row r="46" spans="1:16" x14ac:dyDescent="0.3">
      <c r="A46" s="23"/>
      <c r="B46" s="23"/>
      <c r="C46" s="23"/>
      <c r="D46" s="23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</row>
    <row r="47" spans="1:16" x14ac:dyDescent="0.3">
      <c r="A47" s="23"/>
      <c r="B47" s="23"/>
      <c r="C47" s="23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</row>
    <row r="48" spans="1:16" ht="21" customHeight="1" x14ac:dyDescent="0.4">
      <c r="A48" s="23"/>
      <c r="B48" s="23"/>
      <c r="C48" s="23"/>
      <c r="D48" s="27" t="s">
        <v>98</v>
      </c>
      <c r="E48" s="27"/>
      <c r="F48" s="27"/>
      <c r="G48" s="27"/>
      <c r="H48" s="27"/>
      <c r="I48" s="27"/>
      <c r="J48" s="27"/>
      <c r="K48" s="27"/>
      <c r="L48" s="21"/>
      <c r="M48" s="21"/>
      <c r="N48" s="21"/>
      <c r="O48" s="21"/>
      <c r="P48" s="21"/>
    </row>
    <row r="49" spans="1:16" ht="14.4" customHeight="1" x14ac:dyDescent="0.4">
      <c r="A49" s="23"/>
      <c r="B49" s="23"/>
      <c r="C49" s="23"/>
      <c r="D49" s="27"/>
      <c r="E49" s="27"/>
      <c r="F49" s="27"/>
      <c r="G49" s="27"/>
      <c r="H49" s="27"/>
      <c r="I49" s="27"/>
      <c r="J49" s="27"/>
      <c r="K49" s="27"/>
      <c r="L49" s="21"/>
      <c r="M49" s="21"/>
      <c r="N49" s="21"/>
      <c r="O49" s="21"/>
      <c r="P49" s="21"/>
    </row>
    <row r="50" spans="1:16" x14ac:dyDescent="0.3">
      <c r="A50" s="23"/>
      <c r="B50" s="23"/>
      <c r="C50" s="23"/>
      <c r="D50" s="28"/>
      <c r="E50" s="28"/>
      <c r="F50" s="28"/>
      <c r="G50" s="28"/>
      <c r="H50" s="21"/>
      <c r="I50" s="21"/>
      <c r="J50" s="21"/>
      <c r="K50" s="21"/>
      <c r="L50" s="21"/>
      <c r="M50" s="21"/>
      <c r="N50" s="21"/>
      <c r="O50" s="21"/>
      <c r="P50" s="21"/>
    </row>
    <row r="51" spans="1:16" x14ac:dyDescent="0.3">
      <c r="A51" s="23"/>
      <c r="B51" s="23"/>
      <c r="C51" s="23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</row>
    <row r="52" spans="1:16" x14ac:dyDescent="0.3">
      <c r="A52" s="21"/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</row>
    <row r="53" spans="1:16" x14ac:dyDescent="0.3">
      <c r="A53" s="21"/>
      <c r="B53" s="21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80CAF6-140F-4176-88C0-51EAE8CF12FB}">
  <dimension ref="B3:R15"/>
  <sheetViews>
    <sheetView workbookViewId="0">
      <selection activeCell="M17" sqref="M17"/>
    </sheetView>
  </sheetViews>
  <sheetFormatPr defaultRowHeight="14.4" x14ac:dyDescent="0.3"/>
  <sheetData>
    <row r="3" spans="2:18" ht="15.6" x14ac:dyDescent="0.3">
      <c r="B3" s="8"/>
      <c r="C3" s="8" t="s">
        <v>47</v>
      </c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</row>
    <row r="4" spans="2:18" ht="15.6" x14ac:dyDescent="0.3">
      <c r="B4" s="8"/>
      <c r="C4" s="8" t="s">
        <v>48</v>
      </c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</row>
    <row r="5" spans="2:18" ht="15.6" x14ac:dyDescent="0.3">
      <c r="B5" s="8"/>
      <c r="C5" s="8" t="s">
        <v>58</v>
      </c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</row>
    <row r="6" spans="2:18" ht="15.6" x14ac:dyDescent="0.3">
      <c r="B6" s="8"/>
      <c r="C6" s="8" t="s">
        <v>49</v>
      </c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</row>
    <row r="7" spans="2:18" ht="15.6" x14ac:dyDescent="0.3">
      <c r="B7" s="8"/>
      <c r="C7" s="8" t="s">
        <v>50</v>
      </c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</row>
    <row r="8" spans="2:18" ht="15.6" x14ac:dyDescent="0.3">
      <c r="B8" s="8"/>
      <c r="C8" s="8" t="s">
        <v>59</v>
      </c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</row>
    <row r="9" spans="2:18" ht="15.6" x14ac:dyDescent="0.3">
      <c r="B9" s="8"/>
      <c r="C9" s="8" t="s">
        <v>51</v>
      </c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</row>
    <row r="10" spans="2:18" ht="15.6" x14ac:dyDescent="0.3">
      <c r="B10" s="8"/>
      <c r="C10" s="8" t="s">
        <v>52</v>
      </c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</row>
    <row r="11" spans="2:18" ht="15.6" x14ac:dyDescent="0.3">
      <c r="B11" s="8"/>
      <c r="C11" s="8" t="s">
        <v>53</v>
      </c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</row>
    <row r="12" spans="2:18" ht="15.6" x14ac:dyDescent="0.3">
      <c r="B12" s="8"/>
      <c r="C12" s="8" t="s">
        <v>54</v>
      </c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</row>
    <row r="13" spans="2:18" ht="15.6" x14ac:dyDescent="0.3">
      <c r="B13" s="8"/>
      <c r="C13" s="8" t="s">
        <v>55</v>
      </c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</row>
    <row r="14" spans="2:18" ht="15.6" x14ac:dyDescent="0.3">
      <c r="B14" s="8"/>
      <c r="C14" s="8" t="s">
        <v>56</v>
      </c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</row>
    <row r="15" spans="2:18" ht="15.6" x14ac:dyDescent="0.3">
      <c r="B15" s="8"/>
      <c r="C15" s="8" t="s">
        <v>57</v>
      </c>
      <c r="D15" s="8"/>
      <c r="E15" s="8"/>
      <c r="F15" s="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5</vt:i4>
      </vt:variant>
    </vt:vector>
  </HeadingPairs>
  <TitlesOfParts>
    <vt:vector size="5" baseType="lpstr">
      <vt:lpstr>Jongens</vt:lpstr>
      <vt:lpstr>Meiden</vt:lpstr>
      <vt:lpstr>Gemengd</vt:lpstr>
      <vt:lpstr>Finaledag</vt:lpstr>
      <vt:lpstr>Praktische Informatie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Huygens</dc:creator>
  <cp:lastModifiedBy>Senna Vos</cp:lastModifiedBy>
  <dcterms:created xsi:type="dcterms:W3CDTF">2024-04-03T10:36:48Z</dcterms:created>
  <dcterms:modified xsi:type="dcterms:W3CDTF">2025-04-09T21:09:02Z</dcterms:modified>
</cp:coreProperties>
</file>