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obus\Documents\VV Limmen\"/>
    </mc:Choice>
  </mc:AlternateContent>
  <bookViews>
    <workbookView xWindow="0" yWindow="0" windowWidth="16200" windowHeight="11595"/>
  </bookViews>
  <sheets>
    <sheet name="Dagplanning" sheetId="4" r:id="rId1"/>
    <sheet name="Afspraak plannen" sheetId="3" r:id="rId2"/>
    <sheet name="Tijdintervallen" sheetId="2" r:id="rId3"/>
  </sheets>
  <definedNames>
    <definedName name="DagRapport">Dagplanning!$B$19</definedName>
    <definedName name="DatumEnTijdOpzoeken">Invoer[DATUM]&amp;Invoer[TIJD]</definedName>
    <definedName name="DatumWaarde">Dagplanning!$F$3</definedName>
    <definedName name="GrootGetal">9.99E+307</definedName>
    <definedName name="GroteTekenreeks">REPT("z",255)</definedName>
    <definedName name="JaarRapport">Dagplanning!$B$15</definedName>
    <definedName name="MaandRapport">Dagplanning!$B$17</definedName>
    <definedName name="MarkeringPlanning">Dagplanning!$B$30</definedName>
    <definedName name="NummerMaand">Dagplanning!$B$18</definedName>
    <definedName name="Tijdenlijst">Tijden[TIJD]</definedName>
  </definedNames>
  <calcPr calcId="152511"/>
</workbook>
</file>

<file path=xl/calcChain.xml><?xml version="1.0" encoding="utf-8"?>
<calcChain xmlns="http://schemas.openxmlformats.org/spreadsheetml/2006/main">
  <c r="E18" i="4" l="1"/>
  <c r="E19" i="4"/>
  <c r="F3" i="4" l="1"/>
  <c r="F18" i="4" l="1"/>
  <c r="F19" i="4"/>
  <c r="B17" i="4"/>
  <c r="H16" i="3" l="1"/>
  <c r="H17" i="3"/>
  <c r="E17" i="4" l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B8" i="4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H5" i="3"/>
  <c r="H6" i="3"/>
  <c r="H7" i="3"/>
  <c r="H8" i="3"/>
  <c r="H9" i="3"/>
  <c r="H10" i="3"/>
  <c r="H11" i="3"/>
  <c r="H12" i="3"/>
  <c r="H13" i="3"/>
  <c r="H14" i="3"/>
  <c r="H15" i="3"/>
  <c r="J25" i="4" l="1"/>
  <c r="J32" i="4"/>
  <c r="J27" i="4"/>
  <c r="J22" i="4"/>
  <c r="J13" i="4"/>
  <c r="J7" i="4"/>
  <c r="J30" i="4"/>
  <c r="I14" i="4"/>
  <c r="I34" i="4"/>
  <c r="I29" i="4"/>
  <c r="I24" i="4"/>
  <c r="J19" i="4"/>
  <c r="I8" i="4"/>
  <c r="J35" i="4"/>
  <c r="I36" i="4"/>
  <c r="I26" i="4"/>
  <c r="I31" i="4"/>
  <c r="I20" i="4"/>
  <c r="I35" i="4"/>
  <c r="J33" i="4"/>
  <c r="I30" i="4"/>
  <c r="J28" i="4"/>
  <c r="I25" i="4"/>
  <c r="J23" i="4"/>
  <c r="J36" i="4"/>
  <c r="I32" i="4"/>
  <c r="J34" i="4"/>
  <c r="I33" i="4"/>
  <c r="J26" i="4"/>
  <c r="I22" i="4"/>
  <c r="J24" i="4"/>
  <c r="I23" i="4"/>
  <c r="J15" i="4"/>
  <c r="J14" i="4"/>
  <c r="I13" i="4"/>
  <c r="I12" i="4"/>
  <c r="I11" i="4"/>
  <c r="J10" i="4"/>
  <c r="I15" i="4"/>
  <c r="J12" i="4"/>
  <c r="J11" i="4"/>
  <c r="I10" i="4"/>
  <c r="I9" i="4"/>
  <c r="J8" i="4"/>
  <c r="I7" i="4"/>
  <c r="I6" i="4"/>
  <c r="I5" i="4"/>
  <c r="J4" i="4"/>
  <c r="J9" i="4"/>
  <c r="J6" i="4"/>
  <c r="J5" i="4"/>
  <c r="I4" i="4"/>
  <c r="J31" i="4"/>
  <c r="J29" i="4"/>
  <c r="I28" i="4"/>
  <c r="I27" i="4"/>
  <c r="J21" i="4"/>
  <c r="J20" i="4"/>
  <c r="I19" i="4"/>
  <c r="I18" i="4"/>
  <c r="I17" i="4"/>
  <c r="I16" i="4"/>
  <c r="I21" i="4"/>
  <c r="J18" i="4"/>
  <c r="J17" i="4"/>
  <c r="J16" i="4"/>
  <c r="B9" i="3"/>
  <c r="B7" i="3" l="1"/>
  <c r="B1" i="3"/>
</calcChain>
</file>

<file path=xl/sharedStrings.xml><?xml version="1.0" encoding="utf-8"?>
<sst xmlns="http://schemas.openxmlformats.org/spreadsheetml/2006/main" count="35" uniqueCount="17">
  <si>
    <t>UNIQUE VALUE (CALCULATED)</t>
  </si>
  <si>
    <t xml:space="preserve"> </t>
  </si>
  <si>
    <t>c</t>
  </si>
  <si>
    <t>WEEKOVERZICHT</t>
  </si>
  <si>
    <t>NOTITIES / TAKENLIJST</t>
  </si>
  <si>
    <t>PLANNING WEERGEVEN</t>
  </si>
  <si>
    <t>Jaar</t>
  </si>
  <si>
    <t>Maand</t>
  </si>
  <si>
    <t>Dag</t>
  </si>
  <si>
    <t>PLANNING BEWERKEN</t>
  </si>
  <si>
    <t>MARKEREN IN PLANNING:</t>
  </si>
  <si>
    <t>Pauze</t>
  </si>
  <si>
    <t>Afspraak plannen</t>
  </si>
  <si>
    <t>DATUM</t>
  </si>
  <si>
    <t>TIJD</t>
  </si>
  <si>
    <t>BESCHRIJVING</t>
  </si>
  <si>
    <t>Nieuwjaarsreceptie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</si>
</sst>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;;;"/>
    <numFmt numFmtId="166" formatCode="h:mm;@"/>
  </numFmts>
  <fonts count="17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sz val="10"/>
      <color theme="4"/>
      <name val="Sanvito Pro"/>
      <family val="4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3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5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164" fontId="13" fillId="8" borderId="0" xfId="3" applyNumberFormat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6" fontId="0" fillId="0" borderId="0" xfId="0" applyNumberFormat="1" applyFont="1" applyFill="1" applyBorder="1" applyAlignment="1">
      <alignment horizontal="left" vertical="center" indent="1"/>
    </xf>
    <xf numFmtId="166" fontId="0" fillId="0" borderId="0" xfId="0" applyNumberFormat="1" applyFont="1" applyFill="1" applyBorder="1" applyAlignment="1" applyProtection="1">
      <alignment horizontal="left" indent="1"/>
    </xf>
    <xf numFmtId="166" fontId="6" fillId="6" borderId="9" xfId="0" applyNumberFormat="1" applyFont="1" applyFill="1" applyBorder="1" applyAlignment="1">
      <alignment horizontal="left" vertical="center" indent="1"/>
    </xf>
    <xf numFmtId="166" fontId="6" fillId="6" borderId="0" xfId="0" applyNumberFormat="1" applyFont="1" applyFill="1" applyBorder="1" applyAlignment="1">
      <alignment horizontal="left" vertical="center" indent="1"/>
    </xf>
    <xf numFmtId="166" fontId="6" fillId="6" borderId="15" xfId="0" applyNumberFormat="1" applyFont="1" applyFill="1" applyBorder="1" applyAlignment="1">
      <alignment horizontal="left" vertical="center" indent="1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left" vertical="top" wrapText="1"/>
      <protection locked="0"/>
    </xf>
    <xf numFmtId="0" fontId="16" fillId="5" borderId="13" xfId="0" applyFont="1" applyFill="1" applyBorder="1" applyAlignment="1" applyProtection="1">
      <alignment horizontal="left" vertical="top" wrapText="1"/>
      <protection locked="0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20">
    <dxf>
      <font>
        <color theme="4"/>
      </font>
      <fill>
        <patternFill>
          <bgColor theme="5" tint="0.79998168889431442"/>
        </patternFill>
      </fill>
    </dxf>
    <dxf>
      <numFmt numFmtId="166" formatCode="h:mm;@"/>
    </dxf>
    <dxf>
      <numFmt numFmtId="166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6" formatCode="h:mm;@"/>
      <fill>
        <patternFill patternType="none">
          <bgColor auto="1"/>
        </patternFill>
      </fill>
    </dxf>
    <dxf>
      <numFmt numFmtId="19" formatCode="d/m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6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ime Intervals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4"/>
</file>

<file path=xl/ctrlProps/ctrlProp2.xml><?xml version="1.0" encoding="utf-8"?>
<formControlPr xmlns="http://schemas.microsoft.com/office/spreadsheetml/2009/9/main" objectType="Spin" dx="16" fmlaLink="$B$18" max="12" min="1" page="10"/>
</file>

<file path=xl/ctrlProps/ctrlProp3.xml><?xml version="1.0" encoding="utf-8"?>
<formControlPr xmlns="http://schemas.microsoft.com/office/spreadsheetml/2009/9/main" objectType="Spin" dx="16" fmlaLink="$B$19" max="31" min="1" page="10" val="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Tijdintervallen!A1"/><Relationship Id="rId1" Type="http://schemas.openxmlformats.org/officeDocument/2006/relationships/hyperlink" Target="#'Afspraak planne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ijdintervallen!A1"/><Relationship Id="rId1" Type="http://schemas.openxmlformats.org/officeDocument/2006/relationships/hyperlink" Target="#Dagplanning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Draaiveld Jaar" descr="Draaiveld Jaa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Kringveld Maand" descr="Kringveld Maand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Kringveld Dag" descr="Kringveld Dag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Planningspictogram weergeven" descr="&quot;&quot;" title="Planningspictogram weergeven"/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chthoek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hthoek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Vrije v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Toevoegen gebeurtenis" descr="Klik om een nieuwe afspraak toe te voegen" title="AFSPRAAK TOEVOEGEN"/>
        <xdr:cNvGrpSpPr/>
      </xdr:nvGrpSpPr>
      <xdr:grpSpPr>
        <a:xfrm>
          <a:off x="298188" y="4894729"/>
          <a:ext cx="1524000" cy="190500"/>
          <a:chOff x="298188" y="4809004"/>
          <a:chExt cx="1381125" cy="190500"/>
        </a:xfrm>
      </xdr:grpSpPr>
      <xdr:sp macro="" textlink="">
        <xdr:nvSpPr>
          <xdr:cNvPr id="112" name="Afgeronde rechthoek 111">
            <a:hlinkClick xmlns:r="http://schemas.openxmlformats.org/officeDocument/2006/relationships" r:id="rId1" tooltip="Klik om een nieuwe afspraak toe te voegen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AFSPRAAK TOEVOEGEN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Toevoegen gebeurtenis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hthoek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Vrije v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jden" descr="Klik om tijdintervallen voor de planning te bewerken" title="TIJDEN BEWERKEN"/>
        <xdr:cNvGrpSpPr/>
      </xdr:nvGrpSpPr>
      <xdr:grpSpPr>
        <a:xfrm>
          <a:off x="303404" y="4598895"/>
          <a:ext cx="1522683" cy="190500"/>
          <a:chOff x="303404" y="4513170"/>
          <a:chExt cx="1379808" cy="190500"/>
        </a:xfrm>
      </xdr:grpSpPr>
      <xdr:sp macro="" textlink="">
        <xdr:nvSpPr>
          <xdr:cNvPr id="118" name="Afgeronde rechthoek 117" title="Klik om tijdintervallen voor de planning te bewerken">
            <a:hlinkClick xmlns:r="http://schemas.openxmlformats.org/officeDocument/2006/relationships" r:id="rId2" tooltip="Klik om tijdintervallen voor de planning te bewerken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TIJDEN BEWERKEN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jden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hthoek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Vrije v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Werksetpictogram" descr="&quot;&quot;" title="Werksetpictogram"/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chthoek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hthoek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Vrije v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Klokpictogram" descr="&quot;&quot;" title="Klokpictogram"/>
        <xdr:cNvGrpSpPr>
          <a:grpSpLocks noChangeAspect="1"/>
        </xdr:cNvGrpSpPr>
      </xdr:nvGrpSpPr>
      <xdr:grpSpPr bwMode="auto">
        <a:xfrm>
          <a:off x="2867890" y="191365"/>
          <a:ext cx="317659" cy="314671"/>
          <a:chOff x="270" y="53"/>
          <a:chExt cx="29" cy="29"/>
        </a:xfrm>
      </xdr:grpSpPr>
      <xdr:sp macro="" textlink="">
        <xdr:nvSpPr>
          <xdr:cNvPr id="157" name="Rechthoek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Vrije v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hthoek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hthoek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hthoek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hthoek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Vrije v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Vrije v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Vrije v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Vrije v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Vrije v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Vrije v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Vrije v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Vrije v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Vrije v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pictogram" descr="&quot;&quot;" title="Camerapictogram"/>
        <xdr:cNvGrpSpPr>
          <a:grpSpLocks noChangeAspect="1"/>
        </xdr:cNvGrpSpPr>
      </xdr:nvGrpSpPr>
      <xdr:grpSpPr bwMode="auto">
        <a:xfrm>
          <a:off x="5476659" y="210415"/>
          <a:ext cx="432547" cy="292763"/>
          <a:chOff x="306" y="55"/>
          <a:chExt cx="291" cy="27"/>
        </a:xfrm>
      </xdr:grpSpPr>
      <xdr:sp macro="" textlink="">
        <xdr:nvSpPr>
          <xdr:cNvPr id="174" name="Rechthoek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hthoek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Vrije v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itiepictogram" descr="&quot;&quot;" title="Notitiepictogram"/>
        <xdr:cNvGrpSpPr>
          <a:grpSpLocks noChangeAspect="1"/>
        </xdr:cNvGrpSpPr>
      </xdr:nvGrpSpPr>
      <xdr:grpSpPr bwMode="auto">
        <a:xfrm>
          <a:off x="8560376" y="219940"/>
          <a:ext cx="330353" cy="281809"/>
          <a:chOff x="89" y="56"/>
          <a:chExt cx="781" cy="26"/>
        </a:xfrm>
      </xdr:grpSpPr>
      <xdr:sp macro="" textlink="">
        <xdr:nvSpPr>
          <xdr:cNvPr id="179" name="Rechthoek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Vrije v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Vrije v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Dashboard bewerken" descr="Klik om de dagplanning te bekijken" title="DAG PLANNING WEERGEVEN">
          <a:hlinkClick xmlns:r="http://schemas.openxmlformats.org/officeDocument/2006/relationships" r:id="rId1" tooltip="Klik om de dagplanning te bekijken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DAG PLANNING WEERGEVEN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jden" descr="Klik om tijdintervallen voor de planning te bewerken" title="TIJDEN BEWERKEN">
          <a:hlinkClick xmlns:r="http://schemas.openxmlformats.org/officeDocument/2006/relationships" r:id="rId2" tooltip="Klik om tijden voor de planning te bewerken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TIJDEN BEWERKEN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umpictogram" descr="&quot;&quot;" title="Datumpictogram"/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hthoek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Vrije v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jdpictogram" descr="&quot;&quot;" title="Tijdpictogram"/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hthoek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Vrije v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Beschrijvingspictogram" descr="&quot;&quot;" title="Beschrijvingspictogram"/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hthoek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Vrije v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jdpictogram" descr="&quot;&quot;" title="Tijdpictogram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Vorm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hthoek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Vrije v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gplanning" displayName="Dagplanning" ref="E4:F19" headerRowCount="0" totalsRowShown="0">
  <tableColumns count="2">
    <tableColumn id="1" name="Time" headerRowDxfId="11" dataDxfId="10">
      <calculatedColumnFormula>Tijdintervallen!#REF!</calculatedColumnFormula>
    </tableColumn>
    <tableColumn id="2" name="Description" headerRowDxfId="9">
      <calculatedColumnFormula>IFERROR(INDEX(Invoer[],MATCH(DATEVALUE(DatumWaarde)&amp;Dagplanning[[#This Row],[Time]],DatumEnTijdOpzoeken,0),3),"-")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voer" displayName="Invoer" ref="E4:H17" totalsRowShown="0" headerRowDxfId="8" dataDxfId="7">
  <autoFilter ref="E4:H17"/>
  <tableColumns count="4">
    <tableColumn id="1" name="DATUM" dataDxfId="6"/>
    <tableColumn id="2" name="TIJD" dataDxfId="5"/>
    <tableColumn id="3" name="BESCHRIJVING" dataDxfId="4"/>
    <tableColumn id="4" name="UNIQUE VALUE (CALCULATED)" dataDxfId="3">
      <calculatedColumnFormula>Invoer[[#This Row],[DATUM]]&amp;"|"&amp;COUNTIF($E$5:E5,E5)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jden" displayName="Tijden" ref="B2:B17" totalsRowShown="0" dataDxfId="2">
  <tableColumns count="1">
    <tableColumn id="1" name="TIJD" dataDxfId="1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>
      <selection activeCell="M7" sqref="M7:M9"/>
    </sheetView>
  </sheetViews>
  <sheetFormatPr defaultRowHeight="12" x14ac:dyDescent="0.2"/>
  <cols>
    <col min="1" max="1" width="5.33203125" customWidth="1"/>
    <col min="2" max="2" width="17.33203125" customWidth="1"/>
    <col min="3" max="3" width="18.8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20.5" customWidth="1"/>
    <col min="11" max="11" width="2.83203125" customWidth="1"/>
    <col min="12" max="12" width="4.5" customWidth="1"/>
    <col min="13" max="13" width="41.83203125" customWidth="1"/>
    <col min="14" max="14" width="5.5" customWidth="1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32">
        <f>DAY(DatumWaarde)</f>
        <v>4</v>
      </c>
      <c r="C3" s="32"/>
      <c r="E3" s="1"/>
      <c r="F3" s="18" t="str">
        <f>IFERROR(UPPER(TEXT(DATE(JaarRapport,NummerMaand,DagRapport),"D-MMMM-JJJJ")),"Ongeldige datum")</f>
        <v>4-JANUARI-2014</v>
      </c>
      <c r="H3" s="43" t="s">
        <v>3</v>
      </c>
      <c r="I3" s="43"/>
      <c r="J3" s="43"/>
      <c r="L3" s="45" t="s">
        <v>4</v>
      </c>
      <c r="M3" s="45"/>
      <c r="N3" t="s">
        <v>1</v>
      </c>
    </row>
    <row r="4" spans="2:14" ht="15" customHeight="1" x14ac:dyDescent="0.25">
      <c r="B4" s="32"/>
      <c r="C4" s="32"/>
      <c r="E4" s="25">
        <f>Tijdintervallen!B3</f>
        <v>0.375</v>
      </c>
      <c r="F4" s="16" t="str">
        <f>IFERROR(INDEX(Invoer[],MATCH(DATEVALUE(DatumWaarde)&amp;Dagplanning[[#This Row],[Time]],DatumEnTijdOpzoeken,0),3),"-")</f>
        <v>-</v>
      </c>
      <c r="H4" s="2" t="str">
        <f>TEXT(DATEVALUE(DatumWaarde)+1,"dddd")</f>
        <v>zondag</v>
      </c>
      <c r="I4" s="26">
        <f>IFERROR(INDEX(Invoer[],MATCH($H$7&amp;"|"&amp;ROW(A1),Invoer[UNIQUE VALUE (CALCULATED)],0),2),"")</f>
        <v>0.58333333333333304</v>
      </c>
      <c r="J4" s="21" t="str">
        <f>IFERROR(INDEX(Invoer[],MATCH($H$7&amp;"|"&amp;ROW(A1),Invoer[UNIQUE VALUE (CALCULATED)],0),3),"")</f>
        <v>Nieuwjaarsreceptie</v>
      </c>
      <c r="L4" s="44" t="s">
        <v>2</v>
      </c>
      <c r="M4" s="51"/>
    </row>
    <row r="5" spans="2:14" ht="15" customHeight="1" x14ac:dyDescent="0.2">
      <c r="B5" s="32"/>
      <c r="C5" s="32"/>
      <c r="E5" s="25">
        <f>Tijdintervallen!B4</f>
        <v>0.41666666666666702</v>
      </c>
      <c r="F5" s="16" t="str">
        <f>IFERROR(INDEX(Invoer[],MATCH(DATEVALUE(DatumWaarde)&amp;Dagplanning[[#This Row],[Time]],DatumEnTijdOpzoeken,0),3),"-")</f>
        <v>-</v>
      </c>
      <c r="H5" s="31" t="str">
        <f>TEXT(DATEVALUE(DatumWaarde)+1,"d")</f>
        <v>5</v>
      </c>
      <c r="I5" s="27">
        <f>IFERROR(INDEX(Invoer[],MATCH($H$7&amp;"|"&amp;ROW(A2),Invoer[UNIQUE VALUE (CALCULATED)],0),2),"")</f>
        <v>0.625</v>
      </c>
      <c r="J5" s="22" t="str">
        <f>IFERROR(INDEX(Invoer[],MATCH($H$7&amp;"|"&amp;ROW(A2),Invoer[UNIQUE VALUE (CALCULATED)],0),3),"")</f>
        <v>Nieuwjaarsreceptie</v>
      </c>
      <c r="L5" s="38"/>
      <c r="M5" s="52"/>
    </row>
    <row r="6" spans="2:14" ht="15" customHeight="1" x14ac:dyDescent="0.2">
      <c r="B6" s="32"/>
      <c r="C6" s="32"/>
      <c r="E6" s="25">
        <f>Tijdintervallen!B5</f>
        <v>0.45833333333333298</v>
      </c>
      <c r="F6" s="16" t="str">
        <f>IFERROR(INDEX(Invoer[],MATCH(DATEVALUE(DatumWaarde)&amp;Dagplanning[[#This Row],[Time]],DatumEnTijdOpzoeken,0),3),"-")</f>
        <v>-</v>
      </c>
      <c r="H6" s="31"/>
      <c r="I6" s="27">
        <f>IFERROR(INDEX(Invoer[],MATCH($H$7&amp;"|"&amp;ROW(A3),Invoer[UNIQUE VALUE (CALCULATED)],0),2),"")</f>
        <v>0.66666666666666596</v>
      </c>
      <c r="J6" s="22" t="str">
        <f>IFERROR(INDEX(Invoer[],MATCH($H$7&amp;"|"&amp;ROW(A3),Invoer[UNIQUE VALUE (CALCULATED)],0),3),"")</f>
        <v>Nieuwjaarsreceptie</v>
      </c>
      <c r="L6" s="38"/>
      <c r="M6" s="52"/>
    </row>
    <row r="7" spans="2:14" ht="15" customHeight="1" x14ac:dyDescent="0.2">
      <c r="B7" s="32"/>
      <c r="C7" s="32"/>
      <c r="E7" s="25">
        <f>Tijdintervallen!B6</f>
        <v>0.5</v>
      </c>
      <c r="F7" s="16" t="str">
        <f>IFERROR(INDEX(Invoer[],MATCH(DATEVALUE(DatumWaarde)&amp;Dagplanning[[#This Row],[Time]],DatumEnTijdOpzoeken,0),3),"-")</f>
        <v>-</v>
      </c>
      <c r="H7" s="5">
        <f>DatumWaarde+1</f>
        <v>41644</v>
      </c>
      <c r="I7" s="27">
        <f>IFERROR(INDEX(Invoer[],MATCH($H$7&amp;"|"&amp;ROW(A4),Invoer[UNIQUE VALUE (CALCULATED)],0),2),"")</f>
        <v>0.70833333333333304</v>
      </c>
      <c r="J7" s="22" t="str">
        <f>IFERROR(INDEX(Invoer[],MATCH($H$7&amp;"|"&amp;ROW(A4),Invoer[UNIQUE VALUE (CALCULATED)],0),3),"")</f>
        <v>Nieuwjaarsreceptie</v>
      </c>
      <c r="L7" s="38" t="s">
        <v>2</v>
      </c>
      <c r="M7" s="33"/>
    </row>
    <row r="8" spans="2:14" ht="15" customHeight="1" x14ac:dyDescent="0.2">
      <c r="B8" s="35" t="str">
        <f>TEXT(DatumWaarde,"dddd")</f>
        <v>zaterdag</v>
      </c>
      <c r="C8" s="35"/>
      <c r="E8" s="25">
        <f>Tijdintervallen!B7</f>
        <v>0.54166666666666596</v>
      </c>
      <c r="F8" s="16" t="str">
        <f>IFERROR(INDEX(Invoer[],MATCH(DATEVALUE(DatumWaarde)&amp;Dagplanning[[#This Row],[Time]],DatumEnTijdOpzoeken,0),3),"-")</f>
        <v>-</v>
      </c>
      <c r="H8" s="3"/>
      <c r="I8" s="27">
        <f>IFERROR(INDEX(Invoer[],MATCH($H$7&amp;"|"&amp;ROW(A5),Invoer[UNIQUE VALUE (CALCULATED)],0),2),"")</f>
        <v>0.75</v>
      </c>
      <c r="J8" s="22" t="str">
        <f>IFERROR(INDEX(Invoer[],MATCH($H$7&amp;"|"&amp;ROW(A5),Invoer[UNIQUE VALUE (CALCULATED)],0),3),"")</f>
        <v>Nieuwjaarsreceptie</v>
      </c>
      <c r="L8" s="38"/>
      <c r="M8" s="33"/>
    </row>
    <row r="9" spans="2:14" ht="15" customHeight="1" x14ac:dyDescent="0.2">
      <c r="B9" s="35"/>
      <c r="C9" s="35"/>
      <c r="E9" s="25">
        <f>Tijdintervallen!B8</f>
        <v>0.58333333333333304</v>
      </c>
      <c r="F9" s="16" t="str">
        <f>IFERROR(INDEX(Invoer[],MATCH(DATEVALUE(DatumWaarde)&amp;Dagplanning[[#This Row],[Time]],DatumEnTijdOpzoeken,0),3),"-")</f>
        <v>-</v>
      </c>
      <c r="H9" s="4"/>
      <c r="I9" s="28" t="str">
        <f>IFERROR(INDEX(Invoer[],MATCH($H$7&amp;"|"&amp;ROW(A6),Invoer[UNIQUE VALUE (CALCULATED)],0),2),"")</f>
        <v/>
      </c>
      <c r="J9" s="23" t="str">
        <f>IFERROR(INDEX(Invoer[],MATCH($H$7&amp;"|"&amp;ROW(A6),Invoer[UNIQUE VALUE (CALCULATED)],0),3),"")</f>
        <v/>
      </c>
      <c r="L9" s="38"/>
      <c r="M9" s="33"/>
    </row>
    <row r="10" spans="2:14" ht="15" customHeight="1" x14ac:dyDescent="0.25">
      <c r="B10" s="35"/>
      <c r="C10" s="35"/>
      <c r="E10" s="25">
        <f>Tijdintervallen!B9</f>
        <v>0.625</v>
      </c>
      <c r="F10" s="16" t="str">
        <f>IFERROR(INDEX(Invoer[],MATCH(DATEVALUE(DatumWaarde)&amp;Dagplanning[[#This Row],[Time]],DatumEnTijdOpzoeken,0),3),"-")</f>
        <v>-</v>
      </c>
      <c r="H10" s="2" t="str">
        <f>TEXT(DATEVALUE(DatumWaarde)+2,"dddd")</f>
        <v>maandag</v>
      </c>
      <c r="I10" s="26" t="str">
        <f>IFERROR(INDEX(Invoer[],MATCH($H$13&amp;"|"&amp;ROW(A1),Invoer[UNIQUE VALUE (CALCULATED)],0),2),"")</f>
        <v/>
      </c>
      <c r="J10" s="21" t="str">
        <f>IFERROR(INDEX(Invoer[],MATCH($H$13&amp;"|"&amp;ROW(A1),Invoer[UNIQUE VALUE (CALCULATED)],0),3),"")</f>
        <v/>
      </c>
      <c r="L10" s="38" t="s">
        <v>2</v>
      </c>
      <c r="M10" s="33"/>
    </row>
    <row r="11" spans="2:14" ht="15" customHeight="1" x14ac:dyDescent="0.2">
      <c r="E11" s="25">
        <f>Tijdintervallen!B10</f>
        <v>0.66666666666666596</v>
      </c>
      <c r="F11" s="16" t="str">
        <f>IFERROR(INDEX(Invoer[],MATCH(DATEVALUE(DatumWaarde)&amp;Dagplanning[[#This Row],[Time]],DatumEnTijdOpzoeken,0),3),"-")</f>
        <v>-</v>
      </c>
      <c r="H11" s="31" t="str">
        <f>TEXT(DATEVALUE(DatumWaarde)+2,"d")</f>
        <v>6</v>
      </c>
      <c r="I11" s="27" t="str">
        <f>IFERROR(INDEX(Invoer[],MATCH($H$13&amp;"|"&amp;ROW(A2),Invoer[UNIQUE VALUE (CALCULATED)],0),2),"")</f>
        <v/>
      </c>
      <c r="J11" s="22" t="str">
        <f>IFERROR(INDEX(Invoer[],MATCH($H$13&amp;"|"&amp;ROW(A2),Invoer[UNIQUE VALUE (CALCULATED)],0),3),"")</f>
        <v/>
      </c>
      <c r="L11" s="38"/>
      <c r="M11" s="33"/>
    </row>
    <row r="12" spans="2:14" ht="15" customHeight="1" x14ac:dyDescent="0.2">
      <c r="E12" s="25">
        <f>Tijdintervallen!B11</f>
        <v>0.70833333333333304</v>
      </c>
      <c r="F12" s="16" t="str">
        <f>IFERROR(INDEX(Invoer[],MATCH(DATEVALUE(DatumWaarde)&amp;Dagplanning[[#This Row],[Time]],DatumEnTijdOpzoeken,0),3),"-")</f>
        <v>-</v>
      </c>
      <c r="H12" s="31"/>
      <c r="I12" s="27" t="str">
        <f>IFERROR(INDEX(Invoer[],MATCH($H$13&amp;"|"&amp;ROW(A3),Invoer[UNIQUE VALUE (CALCULATED)],0),2),"")</f>
        <v/>
      </c>
      <c r="J12" s="22" t="str">
        <f>IFERROR(INDEX(Invoer[],MATCH($H$13&amp;"|"&amp;ROW(A3),Invoer[UNIQUE VALUE (CALCULATED)],0),3),"")</f>
        <v/>
      </c>
      <c r="L12" s="38"/>
      <c r="M12" s="33"/>
    </row>
    <row r="13" spans="2:14" ht="15" customHeight="1" x14ac:dyDescent="0.2">
      <c r="B13" s="34" t="s">
        <v>5</v>
      </c>
      <c r="C13" s="34"/>
      <c r="E13" s="25">
        <f>Tijdintervallen!B12</f>
        <v>0.75</v>
      </c>
      <c r="F13" s="16" t="str">
        <f>IFERROR(INDEX(Invoer[],MATCH(DATEVALUE(DatumWaarde)&amp;Dagplanning[[#This Row],[Time]],DatumEnTijdOpzoeken,0),3),"-")</f>
        <v>-</v>
      </c>
      <c r="H13" s="5">
        <f>DatumWaarde+2</f>
        <v>41645</v>
      </c>
      <c r="I13" s="27" t="str">
        <f>IFERROR(INDEX(Invoer[],MATCH($H$13&amp;"|"&amp;ROW(A4),Invoer[UNIQUE VALUE (CALCULATED)],0),2),"")</f>
        <v/>
      </c>
      <c r="J13" s="22" t="str">
        <f>IFERROR(INDEX(Invoer[],MATCH($H$13&amp;"|"&amp;ROW(A4),Invoer[UNIQUE VALUE (CALCULATED)],0),3),"")</f>
        <v/>
      </c>
      <c r="L13" s="38" t="s">
        <v>2</v>
      </c>
      <c r="M13" s="33"/>
    </row>
    <row r="14" spans="2:14" ht="15" customHeight="1" x14ac:dyDescent="0.2">
      <c r="E14" s="25">
        <f>Tijdintervallen!B13</f>
        <v>0.79166666666666596</v>
      </c>
      <c r="F14" s="16" t="str">
        <f>IFERROR(INDEX(Invoer[],MATCH(DATEVALUE(DatumWaarde)&amp;Dagplanning[[#This Row],[Time]],DatumEnTijdOpzoeken,0),3),"-")</f>
        <v>-</v>
      </c>
      <c r="H14" s="3"/>
      <c r="I14" s="27" t="str">
        <f>IFERROR(INDEX(Invoer[],MATCH($H$13&amp;"|"&amp;ROW(A5),Invoer[UNIQUE VALUE (CALCULATED)],0),2),"")</f>
        <v/>
      </c>
      <c r="J14" s="22" t="str">
        <f>IFERROR(INDEX(Invoer[],MATCH($H$13&amp;"|"&amp;ROW(A5),Invoer[UNIQUE VALUE (CALCULATED)],0),3),"")</f>
        <v/>
      </c>
      <c r="L14" s="38"/>
      <c r="M14" s="33"/>
    </row>
    <row r="15" spans="2:14" ht="15" customHeight="1" x14ac:dyDescent="0.2">
      <c r="B15" s="19">
        <v>2014</v>
      </c>
      <c r="C15" s="7" t="s">
        <v>6</v>
      </c>
      <c r="E15" s="25">
        <f>Tijdintervallen!B14</f>
        <v>0.83333333333333304</v>
      </c>
      <c r="F15" s="16" t="str">
        <f>IFERROR(INDEX(Invoer[],MATCH(DATEVALUE(DatumWaarde)&amp;Dagplanning[[#This Row],[Time]],DatumEnTijdOpzoeken,0),3),"-")</f>
        <v>-</v>
      </c>
      <c r="H15" s="4"/>
      <c r="I15" s="28" t="str">
        <f>IFERROR(INDEX(Invoer[],MATCH($H$13&amp;"|"&amp;ROW(A6),Invoer[UNIQUE VALUE (CALCULATED)],0),2),"")</f>
        <v/>
      </c>
      <c r="J15" s="23" t="str">
        <f>IFERROR(INDEX(Invoer[],MATCH($H$13&amp;"|"&amp;ROW(A6),Invoer[UNIQUE VALUE (CALCULATED)],0),3),"")</f>
        <v/>
      </c>
      <c r="L15" s="38"/>
      <c r="M15" s="33"/>
    </row>
    <row r="16" spans="2:14" ht="15" customHeight="1" x14ac:dyDescent="0.25">
      <c r="C16" s="8"/>
      <c r="E16" s="25">
        <f>Tijdintervallen!B15</f>
        <v>0.874999999999999</v>
      </c>
      <c r="F16" s="16" t="str">
        <f>IFERROR(INDEX(Invoer[],MATCH(DATEVALUE(DatumWaarde)&amp;Dagplanning[[#This Row],[Time]],DatumEnTijdOpzoeken,0),3),"-")</f>
        <v>-</v>
      </c>
      <c r="H16" s="2" t="str">
        <f>TEXT(DATEVALUE(DatumWaarde)+3,"dddd")</f>
        <v>dinsdag</v>
      </c>
      <c r="I16" s="26" t="str">
        <f>IFERROR(INDEX(Invoer[],MATCH($H$19&amp;"|"&amp;ROW(A1),Invoer[UNIQUE VALUE (CALCULATED)],0),2),"")</f>
        <v/>
      </c>
      <c r="J16" s="21" t="str">
        <f>IFERROR(INDEX(Invoer[],MATCH($H$19&amp;"|"&amp;ROW(A1),Invoer[UNIQUE VALUE (CALCULATED)],0),3),"")</f>
        <v/>
      </c>
      <c r="L16" s="38" t="s">
        <v>2</v>
      </c>
      <c r="M16" s="33"/>
    </row>
    <row r="17" spans="2:13" ht="15" customHeight="1" x14ac:dyDescent="0.2">
      <c r="B17" s="19" t="str">
        <f>CHOOSE(NummerMaand,"januari","februari","maart","april","mei","juni","juli","augustus","september","oktober","november","december")</f>
        <v>januari</v>
      </c>
      <c r="C17" s="7" t="s">
        <v>7</v>
      </c>
      <c r="E17" s="25">
        <f>Tijdintervallen!B16</f>
        <v>0.91666666666666596</v>
      </c>
      <c r="F17" s="16" t="str">
        <f>IFERROR(INDEX(Invoer[],MATCH(DATEVALUE(DatumWaarde)&amp;Dagplanning[[#This Row],[Time]],DatumEnTijdOpzoeken,0),3),"-")</f>
        <v>-</v>
      </c>
      <c r="H17" s="31" t="str">
        <f>TEXT(DATEVALUE(DatumWaarde)+3,"d")</f>
        <v>7</v>
      </c>
      <c r="I17" s="27" t="str">
        <f>IFERROR(INDEX(Invoer[],MATCH($H$19&amp;"|"&amp;ROW(A2),Invoer[UNIQUE VALUE (CALCULATED)],0),2),"")</f>
        <v/>
      </c>
      <c r="J17" s="22" t="str">
        <f>IFERROR(INDEX(Invoer[],MATCH($H$19&amp;"|"&amp;ROW(A2),Invoer[UNIQUE VALUE (CALCULATED)],0),3),"")</f>
        <v/>
      </c>
      <c r="L17" s="38"/>
      <c r="M17" s="33"/>
    </row>
    <row r="18" spans="2:13" ht="15" customHeight="1" x14ac:dyDescent="0.2">
      <c r="B18" s="6">
        <v>1</v>
      </c>
      <c r="C18" s="8"/>
      <c r="E18" s="25">
        <f>Tijdintervallen!B17</f>
        <v>0.95833333333333204</v>
      </c>
      <c r="F18" s="16" t="str">
        <f>IFERROR(INDEX(Invoer[],MATCH(DATEVALUE(DatumWaarde)&amp;Dagplanning[[#This Row],[Time]],DatumEnTijdOpzoeken,0),3),"-")</f>
        <v>-</v>
      </c>
      <c r="H18" s="31"/>
      <c r="I18" s="27" t="str">
        <f>IFERROR(INDEX(Invoer[],MATCH($H$19&amp;"|"&amp;ROW(A3),Invoer[UNIQUE VALUE (CALCULATED)],0),2),"")</f>
        <v/>
      </c>
      <c r="J18" s="22" t="str">
        <f>IFERROR(INDEX(Invoer[],MATCH($H$19&amp;"|"&amp;ROW(A3),Invoer[UNIQUE VALUE (CALCULATED)],0),3),"")</f>
        <v/>
      </c>
      <c r="L18" s="38"/>
      <c r="M18" s="33"/>
    </row>
    <row r="19" spans="2:13" ht="15" customHeight="1" x14ac:dyDescent="0.2">
      <c r="B19" s="19">
        <v>4</v>
      </c>
      <c r="C19" s="7" t="s">
        <v>8</v>
      </c>
      <c r="E19" s="25">
        <f>Tijdintervallen!B18</f>
        <v>0</v>
      </c>
      <c r="F19" s="16" t="str">
        <f>IFERROR(INDEX(Invoer[],MATCH(DATEVALUE(DatumWaarde)&amp;Dagplanning[[#This Row],[Time]],DatumEnTijdOpzoeken,0),3),"-")</f>
        <v>-</v>
      </c>
      <c r="H19" s="5">
        <f>DatumWaarde+3</f>
        <v>41646</v>
      </c>
      <c r="I19" s="27" t="str">
        <f>IFERROR(INDEX(Invoer[],MATCH($H$19&amp;"|"&amp;ROW(A4),Invoer[UNIQUE VALUE (CALCULATED)],0),2),"")</f>
        <v/>
      </c>
      <c r="J19" s="22" t="str">
        <f>IFERROR(INDEX(Invoer[],MATCH($H$19&amp;"|"&amp;ROW(A4),Invoer[UNIQUE VALUE (CALCULATED)],0),3),"")</f>
        <v/>
      </c>
      <c r="L19" s="38" t="s">
        <v>2</v>
      </c>
      <c r="M19" s="33"/>
    </row>
    <row r="20" spans="2:13" ht="15" customHeight="1" x14ac:dyDescent="0.2">
      <c r="H20" s="3"/>
      <c r="I20" s="27" t="str">
        <f>IFERROR(INDEX(Invoer[],MATCH($H$19&amp;"|"&amp;ROW(A5),Invoer[UNIQUE VALUE (CALCULATED)],0),2),"")</f>
        <v/>
      </c>
      <c r="J20" s="22" t="str">
        <f>IFERROR(INDEX(Invoer[],MATCH($H$19&amp;"|"&amp;ROW(A5),Invoer[UNIQUE VALUE (CALCULATED)],0),3),"")</f>
        <v/>
      </c>
      <c r="L20" s="38"/>
      <c r="M20" s="33"/>
    </row>
    <row r="21" spans="2:13" ht="15" customHeight="1" x14ac:dyDescent="0.2">
      <c r="H21" s="4"/>
      <c r="I21" s="28" t="str">
        <f>IFERROR(INDEX(Invoer[],MATCH($H$19&amp;"|"&amp;ROW(A6),Invoer[UNIQUE VALUE (CALCULATED)],0),2),"")</f>
        <v/>
      </c>
      <c r="J21" s="23" t="str">
        <f>IFERROR(INDEX(Invoer[],MATCH($H$19&amp;"|"&amp;ROW(A6),Invoer[UNIQUE VALUE (CALCULATED)],0),3),"")</f>
        <v/>
      </c>
      <c r="L21" s="38"/>
      <c r="M21" s="33"/>
    </row>
    <row r="22" spans="2:13" ht="15" customHeight="1" x14ac:dyDescent="0.25">
      <c r="B22" s="34" t="s">
        <v>9</v>
      </c>
      <c r="C22" s="34"/>
      <c r="H22" s="2" t="str">
        <f>TEXT(DATEVALUE(DatumWaarde)+4,"dddd")</f>
        <v>woensdag</v>
      </c>
      <c r="I22" s="26" t="str">
        <f>IFERROR(INDEX(Invoer[],MATCH($H$25&amp;"|"&amp;ROW(A1),Invoer[UNIQUE VALUE (CALCULATED)],0),2),"")</f>
        <v/>
      </c>
      <c r="J22" s="21" t="str">
        <f>IFERROR(INDEX(Invoer[],MATCH($H$25&amp;"|"&amp;ROW(A1),Invoer[UNIQUE VALUE (CALCULATED)],0),3),"")</f>
        <v/>
      </c>
      <c r="L22" s="38" t="s">
        <v>2</v>
      </c>
      <c r="M22" s="33"/>
    </row>
    <row r="23" spans="2:13" ht="15" customHeight="1" x14ac:dyDescent="0.2">
      <c r="H23" s="31" t="str">
        <f>TEXT(DATEVALUE(DatumWaarde)+4,"d")</f>
        <v>8</v>
      </c>
      <c r="I23" s="27" t="str">
        <f>IFERROR(INDEX(Invoer[],MATCH($H$25&amp;"|"&amp;ROW(A2),Invoer[UNIQUE VALUE (CALCULATED)],0),2),"")</f>
        <v/>
      </c>
      <c r="J23" s="22" t="str">
        <f>IFERROR(INDEX(Invoer[],MATCH($H$25&amp;"|"&amp;ROW(A2),Invoer[UNIQUE VALUE (CALCULATED)],0),3),"")</f>
        <v/>
      </c>
      <c r="L23" s="38"/>
      <c r="M23" s="33"/>
    </row>
    <row r="24" spans="2:13" ht="15" customHeight="1" x14ac:dyDescent="0.2">
      <c r="H24" s="31"/>
      <c r="I24" s="27" t="str">
        <f>IFERROR(INDEX(Invoer[],MATCH($H$25&amp;"|"&amp;ROW(A3),Invoer[UNIQUE VALUE (CALCULATED)],0),2),"")</f>
        <v/>
      </c>
      <c r="J24" s="22" t="str">
        <f>IFERROR(INDEX(Invoer[],MATCH($H$25&amp;"|"&amp;ROW(A3),Invoer[UNIQUE VALUE (CALCULATED)],0),3),"")</f>
        <v/>
      </c>
      <c r="L24" s="38"/>
      <c r="M24" s="33"/>
    </row>
    <row r="25" spans="2:13" ht="15" customHeight="1" x14ac:dyDescent="0.2">
      <c r="H25" s="5">
        <f>DatumWaarde+4</f>
        <v>41647</v>
      </c>
      <c r="I25" s="27" t="str">
        <f>IFERROR(INDEX(Invoer[],MATCH($H$25&amp;"|"&amp;ROW(A4),Invoer[UNIQUE VALUE (CALCULATED)],0),2),"")</f>
        <v/>
      </c>
      <c r="J25" s="22" t="str">
        <f>IFERROR(INDEX(Invoer[],MATCH($H$25&amp;"|"&amp;ROW(A4),Invoer[UNIQUE VALUE (CALCULATED)],0),3),"")</f>
        <v/>
      </c>
      <c r="L25" s="38" t="s">
        <v>2</v>
      </c>
      <c r="M25" s="33"/>
    </row>
    <row r="26" spans="2:13" ht="15" customHeight="1" x14ac:dyDescent="0.2">
      <c r="H26" s="4"/>
      <c r="I26" s="28" t="str">
        <f>IFERROR(INDEX(Invoer[],MATCH($H$25&amp;"|"&amp;ROW(A5),Invoer[UNIQUE VALUE (CALCULATED)],0),2),"")</f>
        <v/>
      </c>
      <c r="J26" s="23" t="str">
        <f>IFERROR(INDEX(Invoer[],MATCH($H$25&amp;"|"&amp;ROW(A5),Invoer[UNIQUE VALUE (CALCULATED)],0),3),"")</f>
        <v/>
      </c>
      <c r="L26" s="38"/>
      <c r="M26" s="33"/>
    </row>
    <row r="27" spans="2:13" ht="15" customHeight="1" x14ac:dyDescent="0.25">
      <c r="H27" s="2" t="str">
        <f>TEXT(DATEVALUE(DatumWaarde)+5,"dddd")</f>
        <v>donderdag</v>
      </c>
      <c r="I27" s="26" t="str">
        <f>IFERROR(INDEX(Invoer[],MATCH($H$30&amp;"|"&amp;ROW(A1),Invoer[UNIQUE VALUE (CALCULATED)],0),2),"")</f>
        <v/>
      </c>
      <c r="J27" s="21" t="str">
        <f>IFERROR(INDEX(Invoer[],MATCH($H$30&amp;"|"&amp;ROW(A1),Invoer[UNIQUE VALUE (CALCULATED)],0),3),"")</f>
        <v/>
      </c>
      <c r="L27" s="38"/>
      <c r="M27" s="33"/>
    </row>
    <row r="28" spans="2:13" ht="15" customHeight="1" x14ac:dyDescent="0.2">
      <c r="H28" s="31" t="str">
        <f>TEXT(DATEVALUE(DatumWaarde)+5,"d")</f>
        <v>9</v>
      </c>
      <c r="I28" s="27" t="str">
        <f>IFERROR(INDEX(Invoer[],MATCH($H$30&amp;"|"&amp;ROW(A2),Invoer[UNIQUE VALUE (CALCULATED)],0),2),"")</f>
        <v/>
      </c>
      <c r="J28" s="22" t="str">
        <f>IFERROR(INDEX(Invoer[],MATCH($H$30&amp;"|"&amp;ROW(A2),Invoer[UNIQUE VALUE (CALCULATED)],0),3),"")</f>
        <v/>
      </c>
      <c r="L28" s="38" t="s">
        <v>2</v>
      </c>
      <c r="M28" s="33"/>
    </row>
    <row r="29" spans="2:13" ht="15" customHeight="1" x14ac:dyDescent="0.2">
      <c r="B29" s="36" t="s">
        <v>10</v>
      </c>
      <c r="C29" s="37"/>
      <c r="H29" s="31"/>
      <c r="I29" s="27" t="str">
        <f>IFERROR(INDEX(Invoer[],MATCH($H$30&amp;"|"&amp;ROW(A3),Invoer[UNIQUE VALUE (CALCULATED)],0),2),"")</f>
        <v/>
      </c>
      <c r="J29" s="22" t="str">
        <f>IFERROR(INDEX(Invoer[],MATCH($H$30&amp;"|"&amp;ROW(A3),Invoer[UNIQUE VALUE (CALCULATED)],0),3),"")</f>
        <v/>
      </c>
      <c r="L29" s="38"/>
      <c r="M29" s="33"/>
    </row>
    <row r="30" spans="2:13" ht="15" customHeight="1" x14ac:dyDescent="0.2">
      <c r="B30" s="29" t="s">
        <v>11</v>
      </c>
      <c r="C30" s="30"/>
      <c r="H30" s="5">
        <f>DatumWaarde+5</f>
        <v>41648</v>
      </c>
      <c r="I30" s="27" t="str">
        <f>IFERROR(INDEX(Invoer[],MATCH($H$30&amp;"|"&amp;ROW(A4),Invoer[UNIQUE VALUE (CALCULATED)],0),2),"")</f>
        <v/>
      </c>
      <c r="J30" s="22" t="str">
        <f>IFERROR(INDEX(Invoer[],MATCH($H$30&amp;"|"&amp;ROW(A4),Invoer[UNIQUE VALUE (CALCULATED)],0),3),"")</f>
        <v/>
      </c>
      <c r="L30" s="38"/>
      <c r="M30" s="33"/>
    </row>
    <row r="31" spans="2:13" ht="15" customHeight="1" x14ac:dyDescent="0.2">
      <c r="H31" s="4"/>
      <c r="I31" s="28" t="str">
        <f>IFERROR(INDEX(Invoer[],MATCH($H$30&amp;"|"&amp;ROW(A5),Invoer[UNIQUE VALUE (CALCULATED)],0),2),"")</f>
        <v/>
      </c>
      <c r="J31" s="23" t="str">
        <f>IFERROR(INDEX(Invoer[],MATCH($H$30&amp;"|"&amp;ROW(A5),Invoer[UNIQUE VALUE (CALCULATED)],0),3),"")</f>
        <v/>
      </c>
      <c r="L31" s="38" t="s">
        <v>2</v>
      </c>
      <c r="M31" s="33"/>
    </row>
    <row r="32" spans="2:13" ht="15" customHeight="1" x14ac:dyDescent="0.25">
      <c r="H32" s="2" t="str">
        <f>TEXT(DATEVALUE(DatumWaarde)+6,"dddd")</f>
        <v>vrijdag</v>
      </c>
      <c r="I32" s="26" t="str">
        <f>IFERROR(INDEX(Invoer[],MATCH($H$35&amp;"|"&amp;ROW(A1),Invoer[UNIQUE VALUE (CALCULATED)],0),2),"")</f>
        <v/>
      </c>
      <c r="J32" s="21" t="str">
        <f>IFERROR(INDEX(Invoer[],MATCH($H$35&amp;"|"&amp;ROW(A1),Invoer[UNIQUE VALUE (CALCULATED)],0),3),"")</f>
        <v/>
      </c>
      <c r="L32" s="38"/>
      <c r="M32" s="33"/>
    </row>
    <row r="33" spans="8:13" ht="15" customHeight="1" x14ac:dyDescent="0.2">
      <c r="H33" s="31" t="str">
        <f>TEXT(DATEVALUE(DatumWaarde)+6,"d")</f>
        <v>10</v>
      </c>
      <c r="I33" s="27" t="str">
        <f>IFERROR(INDEX(Invoer[],MATCH($H$35&amp;"|"&amp;ROW(A2),Invoer[UNIQUE VALUE (CALCULATED)],0),2),"")</f>
        <v/>
      </c>
      <c r="J33" s="22" t="str">
        <f>IFERROR(INDEX(Invoer[],MATCH($H$35&amp;"|"&amp;ROW(A2),Invoer[UNIQUE VALUE (CALCULATED)],0),3),"")</f>
        <v/>
      </c>
      <c r="L33" s="38"/>
      <c r="M33" s="33"/>
    </row>
    <row r="34" spans="8:13" ht="15" customHeight="1" x14ac:dyDescent="0.2">
      <c r="H34" s="31"/>
      <c r="I34" s="27" t="str">
        <f>IFERROR(INDEX(Invoer[],MATCH($H$35&amp;"|"&amp;ROW(A3),Invoer[UNIQUE VALUE (CALCULATED)],0),2),"")</f>
        <v/>
      </c>
      <c r="J34" s="22" t="str">
        <f>IFERROR(INDEX(Invoer[],MATCH($H$35&amp;"|"&amp;ROW(A3),Invoer[UNIQUE VALUE (CALCULATED)],0),3),"")</f>
        <v/>
      </c>
      <c r="L34" s="40" t="s">
        <v>2</v>
      </c>
      <c r="M34" s="33"/>
    </row>
    <row r="35" spans="8:13" ht="15" customHeight="1" x14ac:dyDescent="0.2">
      <c r="H35" s="5">
        <f>DatumWaarde+6</f>
        <v>41649</v>
      </c>
      <c r="I35" s="27" t="str">
        <f>IFERROR(INDEX(Invoer[],MATCH($H$35&amp;"|"&amp;ROW(A4),Invoer[UNIQUE VALUE (CALCULATED)],0),2),"")</f>
        <v/>
      </c>
      <c r="J35" s="22" t="str">
        <f>IFERROR(INDEX(Invoer[],MATCH($H$35&amp;"|"&amp;ROW(A4),Invoer[UNIQUE VALUE (CALCULATED)],0),3),"")</f>
        <v/>
      </c>
      <c r="L35" s="41"/>
      <c r="M35" s="33"/>
    </row>
    <row r="36" spans="8:13" ht="15" customHeight="1" x14ac:dyDescent="0.2">
      <c r="H36" s="4"/>
      <c r="I36" s="28" t="str">
        <f>IFERROR(INDEX(Invoer[],MATCH($H$35&amp;"|"&amp;ROW(A5),Invoer[UNIQUE VALUE (CALCULATED)],0),2),"")</f>
        <v/>
      </c>
      <c r="J36" s="23" t="str">
        <f>IFERROR(INDEX(Invoer[],MATCH($H$35&amp;"|"&amp;ROW(A5),Invoer[UNIQUE VALUE (CALCULATED)],0),3),"")</f>
        <v/>
      </c>
      <c r="L36" s="42"/>
      <c r="M36" s="39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19">
    <cfRule type="expression" dxfId="0" priority="1">
      <formula>LOWER(TRIM($F4))=MarkeringPlanning</formula>
    </cfRule>
  </conditionalFormatting>
  <printOptions horizontalCentered="1"/>
  <pageMargins left="0.25" right="0.25" top="0.75" bottom="0.75" header="0.3" footer="0.3"/>
  <pageSetup paperSize="9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Draaiveld Jaar">
              <controlPr defaultSize="0" print="0" autoPict="0" altText="Draaiveld Jaa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Kringveld Maand">
              <controlPr defaultSize="0" print="0" autoPict="0" altText="Kringveld Maand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Kringveld Dag">
              <controlPr defaultSize="0" print="0" autoPict="0" altText="Kringveld Dag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18"/>
  <sheetViews>
    <sheetView showGridLines="0" zoomScaleNormal="100" workbookViewId="0">
      <selection activeCell="G9" sqref="G9"/>
    </sheetView>
  </sheetViews>
  <sheetFormatPr defaultRowHeight="12" x14ac:dyDescent="0.2"/>
  <cols>
    <col min="1" max="1" width="4.1640625" style="13" customWidth="1"/>
    <col min="2" max="3" width="15.6640625" style="13" customWidth="1"/>
    <col min="4" max="4" width="6.5" style="13" customWidth="1"/>
    <col min="5" max="5" width="23.6640625" style="14" customWidth="1"/>
    <col min="6" max="6" width="20.1640625" style="14" customWidth="1"/>
    <col min="7" max="7" width="50.1640625" style="13" customWidth="1"/>
    <col min="8" max="8" width="21.83203125" style="13" hidden="1" customWidth="1"/>
    <col min="9" max="9" width="6.5" style="13" customWidth="1"/>
    <col min="10" max="10" width="32.83203125" style="13" customWidth="1"/>
    <col min="11" max="11" width="9.33203125" style="13" customWidth="1"/>
    <col min="12" max="16384" width="9.33203125" style="13"/>
  </cols>
  <sheetData>
    <row r="1" spans="2:9" x14ac:dyDescent="0.2">
      <c r="B1" s="47">
        <f>DAY(DatumWaarde)</f>
        <v>4</v>
      </c>
      <c r="C1" s="47"/>
      <c r="E1" s="46" t="s">
        <v>12</v>
      </c>
      <c r="F1" s="46"/>
    </row>
    <row r="2" spans="2:9" ht="15" customHeight="1" x14ac:dyDescent="0.2">
      <c r="B2" s="47"/>
      <c r="C2" s="47"/>
      <c r="E2" s="46"/>
      <c r="F2" s="46"/>
      <c r="I2"/>
    </row>
    <row r="3" spans="2:9" ht="15" customHeight="1" x14ac:dyDescent="0.2">
      <c r="B3" s="47"/>
      <c r="C3" s="47"/>
      <c r="E3" s="46"/>
      <c r="F3" s="46"/>
      <c r="I3" s="13" t="s">
        <v>1</v>
      </c>
    </row>
    <row r="4" spans="2:9" ht="27.75" customHeight="1" x14ac:dyDescent="0.2">
      <c r="B4" s="47"/>
      <c r="C4" s="47"/>
      <c r="E4" s="20" t="s">
        <v>13</v>
      </c>
      <c r="F4" s="20" t="s">
        <v>14</v>
      </c>
      <c r="G4" s="20" t="s">
        <v>15</v>
      </c>
      <c r="H4" s="9" t="s">
        <v>0</v>
      </c>
      <c r="I4" s="13" t="s">
        <v>1</v>
      </c>
    </row>
    <row r="5" spans="2:9" ht="15" customHeight="1" x14ac:dyDescent="0.2">
      <c r="B5" s="47"/>
      <c r="C5" s="47"/>
      <c r="E5" s="10">
        <v>41644</v>
      </c>
      <c r="F5" s="24">
        <v>0.58333333333333304</v>
      </c>
      <c r="G5" s="11" t="s">
        <v>16</v>
      </c>
      <c r="H5" s="12" t="str">
        <f>Invoer[[#This Row],[DATUM]]&amp;"|"&amp;COUNTIF($E$5:E5,E5)</f>
        <v>41644|1</v>
      </c>
    </row>
    <row r="6" spans="2:9" ht="15" customHeight="1" x14ac:dyDescent="0.2">
      <c r="B6" s="47"/>
      <c r="C6" s="47"/>
      <c r="E6" s="10">
        <v>41644</v>
      </c>
      <c r="F6" s="24">
        <v>0.625</v>
      </c>
      <c r="G6" s="11" t="s">
        <v>16</v>
      </c>
      <c r="H6" s="12" t="str">
        <f>Invoer[[#This Row],[DATUM]]&amp;"|"&amp;COUNTIF($E$5:E6,E6)</f>
        <v>41644|2</v>
      </c>
    </row>
    <row r="7" spans="2:9" ht="15" customHeight="1" x14ac:dyDescent="0.2">
      <c r="B7" s="48" t="str">
        <f>TEXT(DatumWaarde,"dddd")</f>
        <v>zaterdag</v>
      </c>
      <c r="C7" s="48"/>
      <c r="E7" s="10">
        <v>41644</v>
      </c>
      <c r="F7" s="24">
        <v>0.66666666666666596</v>
      </c>
      <c r="G7" s="11" t="s">
        <v>16</v>
      </c>
      <c r="H7" s="12" t="str">
        <f>Invoer[[#This Row],[DATUM]]&amp;"|"&amp;COUNTIF($E$5:E7,E7)</f>
        <v>41644|3</v>
      </c>
    </row>
    <row r="8" spans="2:9" ht="15" customHeight="1" x14ac:dyDescent="0.2">
      <c r="B8" s="48"/>
      <c r="C8" s="48"/>
      <c r="E8" s="10">
        <v>41644</v>
      </c>
      <c r="F8" s="24">
        <v>0.70833333333333304</v>
      </c>
      <c r="G8" s="11" t="s">
        <v>16</v>
      </c>
      <c r="H8" s="12" t="str">
        <f>Invoer[[#This Row],[DATUM]]&amp;"|"&amp;COUNTIF($E$5:E8,E8)</f>
        <v>41644|4</v>
      </c>
    </row>
    <row r="9" spans="2:9" ht="15" customHeight="1" x14ac:dyDescent="0.2">
      <c r="B9" s="49" t="str">
        <f>DatumWaarde</f>
        <v>4-JANUARI-2014</v>
      </c>
      <c r="C9" s="49"/>
      <c r="E9" s="10">
        <v>41644</v>
      </c>
      <c r="F9" s="24">
        <v>0.75</v>
      </c>
      <c r="G9" s="11" t="s">
        <v>16</v>
      </c>
      <c r="H9" s="12" t="str">
        <f>Invoer[[#This Row],[DATUM]]&amp;"|"&amp;COUNTIF($E$5:E9,E9)</f>
        <v>41644|5</v>
      </c>
    </row>
    <row r="10" spans="2:9" ht="12.75" thickBot="1" x14ac:dyDescent="0.25">
      <c r="B10" s="50"/>
      <c r="C10" s="50"/>
      <c r="E10" s="10"/>
      <c r="F10" s="24"/>
      <c r="G10" s="11"/>
      <c r="H10" s="12" t="str">
        <f>Invoer[[#This Row],[DATUM]]&amp;"|"&amp;COUNTIF($E$5:E10,E10)</f>
        <v>|0</v>
      </c>
    </row>
    <row r="11" spans="2:9" ht="15" customHeight="1" thickTop="1" x14ac:dyDescent="0.2">
      <c r="B11" s="15"/>
      <c r="C11" s="15"/>
      <c r="E11" s="10"/>
      <c r="F11" s="24"/>
      <c r="G11" s="11"/>
      <c r="H11" s="12" t="str">
        <f>Invoer[[#This Row],[DATUM]]&amp;"|"&amp;COUNTIF($E$5:E11,E11)</f>
        <v>|0</v>
      </c>
    </row>
    <row r="12" spans="2:9" ht="15" customHeight="1" x14ac:dyDescent="0.2">
      <c r="B12" s="15"/>
      <c r="C12" s="15"/>
      <c r="E12" s="10"/>
      <c r="F12" s="24"/>
      <c r="G12" s="11"/>
      <c r="H12" s="12" t="str">
        <f>Invoer[[#This Row],[DATUM]]&amp;"|"&amp;COUNTIF($E$5:E12,E12)</f>
        <v>|0</v>
      </c>
    </row>
    <row r="13" spans="2:9" ht="15" customHeight="1" x14ac:dyDescent="0.2">
      <c r="B13" s="15"/>
      <c r="C13" s="15"/>
      <c r="E13" s="10"/>
      <c r="F13" s="24"/>
      <c r="G13" s="11"/>
      <c r="H13" s="12" t="str">
        <f>Invoer[[#This Row],[DATUM]]&amp;"|"&amp;COUNTIF($E$5:E13,E13)</f>
        <v>|0</v>
      </c>
    </row>
    <row r="14" spans="2:9" ht="15" customHeight="1" x14ac:dyDescent="0.2">
      <c r="B14" s="15"/>
      <c r="C14" s="15"/>
      <c r="E14" s="10"/>
      <c r="F14" s="24"/>
      <c r="G14" s="11"/>
      <c r="H14" s="12" t="str">
        <f>Invoer[[#This Row],[DATUM]]&amp;"|"&amp;COUNTIF($E$5:E14,E14)</f>
        <v>|0</v>
      </c>
    </row>
    <row r="15" spans="2:9" x14ac:dyDescent="0.2">
      <c r="B15"/>
      <c r="C15"/>
      <c r="E15" s="10"/>
      <c r="F15" s="24"/>
      <c r="G15" s="11"/>
      <c r="H15" s="12" t="str">
        <f>Invoer[[#This Row],[DATUM]]&amp;"|"&amp;COUNTIF($E$5:E15,E15)</f>
        <v>|0</v>
      </c>
    </row>
    <row r="16" spans="2:9" x14ac:dyDescent="0.2">
      <c r="B16"/>
      <c r="C16"/>
      <c r="E16" s="10"/>
      <c r="F16" s="24"/>
      <c r="G16" s="11"/>
      <c r="H16" s="12" t="str">
        <f>Invoer[[#This Row],[DATUM]]&amp;"|"&amp;COUNTIF($E$5:E17,E16)</f>
        <v>|0</v>
      </c>
    </row>
    <row r="17" spans="2:9" x14ac:dyDescent="0.2">
      <c r="B17"/>
      <c r="C17"/>
      <c r="E17" s="10"/>
      <c r="F17" s="24"/>
      <c r="G17" s="11"/>
      <c r="H17" s="12" t="str">
        <f>Invoer[[#This Row],[DATUM]]&amp;"|"&amp;COUNTIF($E$5:E17,E17)</f>
        <v>|0</v>
      </c>
      <c r="I17" s="13" t="s">
        <v>1</v>
      </c>
    </row>
    <row r="18" spans="2:9" x14ac:dyDescent="0.2">
      <c r="E18" s="13"/>
      <c r="F18" s="13"/>
    </row>
  </sheetData>
  <mergeCells count="4">
    <mergeCell ref="E1:F3"/>
    <mergeCell ref="B1:C6"/>
    <mergeCell ref="B7:C8"/>
    <mergeCell ref="B9:C10"/>
  </mergeCells>
  <dataValidations count="1">
    <dataValidation type="list" allowBlank="1" showErrorMessage="1" sqref="F5:F17">
      <formula1>Tijdenlijst</formula1>
    </dataValidation>
  </dataValidations>
  <printOptions horizontalCentered="1"/>
  <pageMargins left="0.25" right="0.25" top="0.75" bottom="0.75" header="0.3" footer="0.3"/>
  <pageSetup paperSize="9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/>
  </sheetPr>
  <dimension ref="B1:B17"/>
  <sheetViews>
    <sheetView showGridLines="0" zoomScaleNormal="100" workbookViewId="0">
      <selection activeCell="B8" sqref="B8"/>
    </sheetView>
  </sheetViews>
  <sheetFormatPr defaultRowHeight="18.75" customHeight="1" x14ac:dyDescent="0.2"/>
  <cols>
    <col min="1" max="1" width="3.33203125" customWidth="1"/>
    <col min="2" max="2" width="16.5" customWidth="1"/>
  </cols>
  <sheetData>
    <row r="1" spans="2:2" ht="13.5" customHeight="1" x14ac:dyDescent="0.2"/>
    <row r="2" spans="2:2" ht="27" customHeight="1" x14ac:dyDescent="0.2">
      <c r="B2" s="17" t="s">
        <v>14</v>
      </c>
    </row>
    <row r="3" spans="2:2" ht="18.75" customHeight="1" x14ac:dyDescent="0.2">
      <c r="B3" s="24">
        <v>0.375</v>
      </c>
    </row>
    <row r="4" spans="2:2" ht="18.75" customHeight="1" x14ac:dyDescent="0.2">
      <c r="B4" s="24">
        <v>0.41666666666666702</v>
      </c>
    </row>
    <row r="5" spans="2:2" ht="18.75" customHeight="1" x14ac:dyDescent="0.2">
      <c r="B5" s="24">
        <v>0.45833333333333298</v>
      </c>
    </row>
    <row r="6" spans="2:2" ht="18.75" customHeight="1" x14ac:dyDescent="0.2">
      <c r="B6" s="24">
        <v>0.5</v>
      </c>
    </row>
    <row r="7" spans="2:2" ht="18.75" customHeight="1" x14ac:dyDescent="0.2">
      <c r="B7" s="24">
        <v>0.54166666666666596</v>
      </c>
    </row>
    <row r="8" spans="2:2" ht="18.75" customHeight="1" x14ac:dyDescent="0.2">
      <c r="B8" s="24">
        <v>0.58333333333333304</v>
      </c>
    </row>
    <row r="9" spans="2:2" ht="18.75" customHeight="1" x14ac:dyDescent="0.2">
      <c r="B9" s="24">
        <v>0.625</v>
      </c>
    </row>
    <row r="10" spans="2:2" ht="18.75" customHeight="1" x14ac:dyDescent="0.2">
      <c r="B10" s="24">
        <v>0.66666666666666596</v>
      </c>
    </row>
    <row r="11" spans="2:2" ht="18.75" customHeight="1" x14ac:dyDescent="0.2">
      <c r="B11" s="24">
        <v>0.70833333333333304</v>
      </c>
    </row>
    <row r="12" spans="2:2" ht="18.75" customHeight="1" x14ac:dyDescent="0.2">
      <c r="B12" s="24">
        <v>0.75</v>
      </c>
    </row>
    <row r="13" spans="2:2" ht="18.75" customHeight="1" x14ac:dyDescent="0.2">
      <c r="B13" s="24">
        <v>0.79166666666666596</v>
      </c>
    </row>
    <row r="14" spans="2:2" ht="18.75" customHeight="1" x14ac:dyDescent="0.2">
      <c r="B14" s="24">
        <v>0.83333333333333304</v>
      </c>
    </row>
    <row r="15" spans="2:2" ht="18.75" customHeight="1" x14ac:dyDescent="0.2">
      <c r="B15" s="24">
        <v>0.874999999999999</v>
      </c>
    </row>
    <row r="16" spans="2:2" ht="18.75" customHeight="1" x14ac:dyDescent="0.2">
      <c r="B16" s="24">
        <v>0.91666666666666596</v>
      </c>
    </row>
    <row r="17" spans="2:2" ht="18.75" customHeight="1" x14ac:dyDescent="0.2">
      <c r="B17" s="24">
        <v>0.95833333333333204</v>
      </c>
    </row>
  </sheetData>
  <pageMargins left="0.7" right="0.7" top="0.75" bottom="0.75" header="0.3" footer="0.3"/>
  <pageSetup paperSize="9"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7</vt:i4>
      </vt:variant>
    </vt:vector>
  </HeadingPairs>
  <TitlesOfParts>
    <vt:vector size="10" baseType="lpstr">
      <vt:lpstr>Dagplanning</vt:lpstr>
      <vt:lpstr>Afspraak plannen</vt:lpstr>
      <vt:lpstr>Tijdintervallen</vt:lpstr>
      <vt:lpstr>DagRapport</vt:lpstr>
      <vt:lpstr>DatumWaarde</vt:lpstr>
      <vt:lpstr>JaarRapport</vt:lpstr>
      <vt:lpstr>MaandRapport</vt:lpstr>
      <vt:lpstr>MarkeringPlanning</vt:lpstr>
      <vt:lpstr>NummerMaand</vt:lpstr>
      <vt:lpstr>Tijdenlijst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Jacobus Koot</dc:creator>
  <cp:keywords/>
  <cp:lastModifiedBy>Jacobus Koot</cp:lastModifiedBy>
  <dcterms:created xsi:type="dcterms:W3CDTF">2013-12-22T11:36:23Z</dcterms:created>
  <dcterms:modified xsi:type="dcterms:W3CDTF">2013-12-22T11:40:53Z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