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kvfiks.sharepoint.com/financieel/Financiele Administratie/02. Inkomende declaraties/"/>
    </mc:Choice>
  </mc:AlternateContent>
  <xr:revisionPtr revIDLastSave="60" documentId="11_DF35817880DA5851EFA2C47363F7334AE84691D7" xr6:coauthVersionLast="47" xr6:coauthVersionMax="47" xr10:uidLastSave="{01B11D2C-219A-4074-98E3-59ECE70EA8AD}"/>
  <workbookProtection workbookAlgorithmName="SHA-512" workbookHashValue="Wbd8MHyGgdfov71/OX54vRDb6ERJAxQCv2nUO1EH+F6xUz6R6tVOo9CP6DQBu07EqJNmFBMQ5zygt6WdnqMw6g==" workbookSaltValue="sg5NZ4ZB8WwL2PEj/3JH/w==" workbookSpinCount="100000" lockStructure="1" lockWindows="1"/>
  <bookViews>
    <workbookView showHorizontalScroll="0" showVerticalScroll="0" showSheetTabs="0" xWindow="-120" yWindow="-120" windowWidth="29040" windowHeight="15720" xr2:uid="{00000000-000D-0000-FFFF-FFFF00000000}"/>
  </bookViews>
  <sheets>
    <sheet name="Blad1" sheetId="1" r:id="rId1"/>
  </sheets>
  <definedNames>
    <definedName name="BY">Blad1!$Q$14</definedName>
    <definedName name="EY">Blad1!$Q$16</definedName>
    <definedName name="MAX">Blad1!$Q$19</definedName>
    <definedName name="MIN">Blad1!$Q$18</definedName>
    <definedName name="_xlnm.Print_Area" localSheetId="0">Blad1!$B$2:$J$29</definedName>
    <definedName name="TD">Blad1!$Q$15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D10" i="1"/>
  <c r="M8" i="1" l="1"/>
  <c r="E25" i="1" s="1"/>
  <c r="F27" i="1"/>
  <c r="G27" i="1" s="1"/>
  <c r="H27" i="1" s="1"/>
  <c r="M24" i="1"/>
  <c r="L24" i="1" s="1"/>
  <c r="J24" i="1"/>
  <c r="M23" i="1"/>
  <c r="L23" i="1" s="1"/>
  <c r="J23" i="1"/>
  <c r="M22" i="1"/>
  <c r="L22" i="1"/>
  <c r="J22" i="1"/>
  <c r="M21" i="1"/>
  <c r="L21" i="1" s="1"/>
  <c r="J21" i="1"/>
  <c r="M20" i="1"/>
  <c r="L20" i="1" s="1"/>
  <c r="J20" i="1"/>
  <c r="M19" i="1"/>
  <c r="L19" i="1" s="1"/>
  <c r="J19" i="1"/>
  <c r="M18" i="1"/>
  <c r="L18" i="1" s="1"/>
  <c r="J18" i="1"/>
  <c r="M17" i="1"/>
  <c r="L17" i="1" s="1"/>
  <c r="J17" i="1"/>
  <c r="M16" i="1"/>
  <c r="L16" i="1" s="1"/>
  <c r="J16" i="1" s="1"/>
  <c r="M15" i="1"/>
  <c r="L15" i="1" s="1"/>
  <c r="J15" i="1" s="1"/>
  <c r="M14" i="1"/>
  <c r="L14" i="1" s="1"/>
  <c r="J14" i="1" s="1"/>
  <c r="I24" i="1"/>
  <c r="I23" i="1"/>
  <c r="I22" i="1"/>
  <c r="I21" i="1"/>
  <c r="I20" i="1"/>
  <c r="I19" i="1"/>
  <c r="I18" i="1"/>
  <c r="I17" i="1"/>
  <c r="I16" i="1"/>
  <c r="I14" i="1"/>
  <c r="I13" i="1"/>
  <c r="M13" i="1"/>
  <c r="L13" i="1" s="1"/>
  <c r="J13" i="1" s="1"/>
  <c r="F12" i="1"/>
  <c r="G12" i="1"/>
  <c r="H12" i="1"/>
  <c r="F25" i="1" l="1"/>
  <c r="F10" i="1"/>
  <c r="C25" i="1"/>
  <c r="Q15" i="1"/>
  <c r="Q18" i="1" s="1"/>
  <c r="D12" i="1"/>
  <c r="E12" i="1"/>
  <c r="Q19" i="1"/>
  <c r="C26" i="1" l="1"/>
  <c r="I25" i="1" l="1"/>
</calcChain>
</file>

<file path=xl/sharedStrings.xml><?xml version="1.0" encoding="utf-8"?>
<sst xmlns="http://schemas.openxmlformats.org/spreadsheetml/2006/main" count="31" uniqueCount="28">
  <si>
    <t>Datum</t>
  </si>
  <si>
    <t>Bestuurslid</t>
  </si>
  <si>
    <t>Teamleider</t>
  </si>
  <si>
    <t>Trainer</t>
  </si>
  <si>
    <t>Bedrag</t>
  </si>
  <si>
    <t>Anders</t>
  </si>
  <si>
    <t xml:space="preserve">Totaal declaratie  </t>
  </si>
  <si>
    <t>Functie</t>
  </si>
  <si>
    <t>Type</t>
  </si>
  <si>
    <t>Kilometervergoeding</t>
  </si>
  <si>
    <t>Overige kosten</t>
  </si>
  <si>
    <t>Commissielid</t>
  </si>
  <si>
    <t xml:space="preserve"> </t>
  </si>
  <si>
    <t xml:space="preserve">IBAN: </t>
  </si>
  <si>
    <t>Soort declaratie:</t>
  </si>
  <si>
    <t xml:space="preserve">Naam declarant: </t>
  </si>
  <si>
    <t>penningmeester@ckvfiks.nl</t>
  </si>
  <si>
    <t>Vergoeding € 0,11 per kilometer.</t>
  </si>
  <si>
    <r>
      <rPr>
        <b/>
        <sz val="28"/>
        <color theme="4"/>
        <rFont val="MV Boli"/>
      </rPr>
      <t>Declaratieformulier</t>
    </r>
    <r>
      <rPr>
        <b/>
        <sz val="28"/>
        <color theme="9"/>
        <rFont val="MV Boli"/>
      </rPr>
      <t xml:space="preserve"> C.K.V. Fiks</t>
    </r>
  </si>
  <si>
    <t xml:space="preserve">Stuur dit formulier binnen één maand na jouw betaling per e-mail naar de penningmeester. </t>
  </si>
  <si>
    <t>Stuur dit formulier binnen acht dagen na de verreden rit per e-mail naar de penningmeester.</t>
  </si>
  <si>
    <t>Postcode:</t>
  </si>
  <si>
    <t>Straat + huisnummer:</t>
  </si>
  <si>
    <t>Woonplaats:</t>
  </si>
  <si>
    <t>Voeg altijd scans (PDF) van de betaalbewijzen bij. Scan bonnen met Microsoft Lens, download hier:</t>
  </si>
  <si>
    <r>
      <t xml:space="preserve">&lt; Selecteer </t>
    </r>
    <r>
      <rPr>
        <b/>
        <sz val="8"/>
        <color rgb="FFFF0000"/>
        <rFont val="Montserrat"/>
      </rPr>
      <t>Kilometervergoeding</t>
    </r>
    <r>
      <rPr>
        <sz val="8"/>
        <color rgb="FFFF0000"/>
        <rFont val="Montserrat"/>
      </rPr>
      <t xml:space="preserve"> of 
</t>
    </r>
    <r>
      <rPr>
        <b/>
        <sz val="8"/>
        <color rgb="FFFF0000"/>
        <rFont val="Montserrat"/>
      </rPr>
      <t>Overige kosten</t>
    </r>
  </si>
  <si>
    <t>Seizoen 2026-2027</t>
  </si>
  <si>
    <t>Uitbetalingen van declaraties worden z.s.m. verricht (uiterlijk binnen een maand).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</si>
</sst>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 * #,##0_ ;_ * \-#,##0_ ;_ * &quot;-&quot;??_ ;_ @_ "/>
  </numFmts>
  <fonts count="31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u/>
      <sz val="10"/>
      <color theme="1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8"/>
      <color theme="9"/>
      <name val="MV Boli"/>
    </font>
    <font>
      <b/>
      <sz val="28"/>
      <color theme="4"/>
      <name val="MV Boli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Montserrat"/>
    </font>
    <font>
      <sz val="9"/>
      <color theme="1"/>
      <name val="Montserrat"/>
    </font>
    <font>
      <sz val="8"/>
      <color theme="1"/>
      <name val="Montserrat"/>
    </font>
    <font>
      <b/>
      <sz val="8"/>
      <name val="Montserrat"/>
    </font>
    <font>
      <b/>
      <i/>
      <sz val="9"/>
      <color rgb="FFFF0000"/>
      <name val="Montserrat"/>
    </font>
    <font>
      <sz val="9"/>
      <name val="Montserrat"/>
    </font>
    <font>
      <b/>
      <sz val="9"/>
      <color rgb="FFFF0000"/>
      <name val="Montserrat"/>
    </font>
    <font>
      <b/>
      <sz val="9"/>
      <name val="Montserrat"/>
    </font>
    <font>
      <sz val="8"/>
      <name val="Montserrat"/>
    </font>
    <font>
      <b/>
      <sz val="8"/>
      <color rgb="FFFF0000"/>
      <name val="Montserrat"/>
    </font>
    <font>
      <b/>
      <i/>
      <sz val="8"/>
      <color rgb="FFFF0000"/>
      <name val="Montserrat"/>
    </font>
    <font>
      <b/>
      <sz val="12"/>
      <color theme="1"/>
      <name val="Montserrat"/>
    </font>
    <font>
      <sz val="8"/>
      <color rgb="FFFF0000"/>
      <name val="Montserrat"/>
    </font>
    <font>
      <b/>
      <sz val="8"/>
      <color theme="1"/>
      <name val="Montserrat"/>
    </font>
    <font>
      <b/>
      <sz val="9"/>
      <color theme="0"/>
      <name val="Montserrat"/>
    </font>
    <font>
      <b/>
      <sz val="9"/>
      <color theme="1"/>
      <name val="Montserrat"/>
    </font>
    <font>
      <b/>
      <i/>
      <sz val="9"/>
      <color rgb="FF00B050"/>
      <name val="Montserrat"/>
    </font>
    <font>
      <b/>
      <u/>
      <sz val="8"/>
      <color rgb="FFFF0000"/>
      <name val="Montserrat"/>
    </font>
    <font>
      <i/>
      <u/>
      <sz val="8"/>
      <color theme="10"/>
      <name val="Montserrat"/>
    </font>
    <font>
      <b/>
      <u/>
      <sz val="8"/>
      <color theme="10"/>
      <name val="Montserrat"/>
    </font>
    <font>
      <i/>
      <sz val="8"/>
      <color rgb="FFFF0000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textRotation="180"/>
    </xf>
    <xf numFmtId="0" fontId="3" fillId="6" borderId="0" xfId="0" applyFont="1" applyFill="1"/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horizontal="centerContinuous" vertical="center" wrapText="1"/>
    </xf>
    <xf numFmtId="165" fontId="3" fillId="6" borderId="0" xfId="1" applyFont="1" applyFill="1"/>
    <xf numFmtId="0" fontId="5" fillId="7" borderId="0" xfId="0" applyFont="1" applyFill="1" applyAlignment="1">
      <alignment textRotation="180"/>
    </xf>
    <xf numFmtId="0" fontId="3" fillId="7" borderId="0" xfId="0" applyFont="1" applyFill="1"/>
    <xf numFmtId="0" fontId="9" fillId="2" borderId="0" xfId="0" applyFont="1" applyFill="1" applyAlignment="1">
      <alignment horizontal="right" vertical="top" indent="1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/>
    <xf numFmtId="0" fontId="12" fillId="2" borderId="0" xfId="0" applyFont="1" applyFill="1" applyAlignment="1">
      <alignment horizontal="right"/>
    </xf>
    <xf numFmtId="0" fontId="12" fillId="2" borderId="0" xfId="0" applyFont="1" applyFill="1"/>
    <xf numFmtId="0" fontId="13" fillId="2" borderId="0" xfId="0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16" fillId="2" borderId="0" xfId="0" applyFont="1" applyFill="1" applyAlignment="1">
      <alignment textRotation="180"/>
    </xf>
    <xf numFmtId="0" fontId="16" fillId="7" borderId="0" xfId="0" applyFont="1" applyFill="1" applyAlignment="1">
      <alignment textRotation="180"/>
    </xf>
    <xf numFmtId="0" fontId="11" fillId="0" borderId="0" xfId="0" applyFont="1"/>
    <xf numFmtId="0" fontId="11" fillId="6" borderId="0" xfId="0" applyFont="1" applyFill="1"/>
    <xf numFmtId="0" fontId="10" fillId="2" borderId="0" xfId="0" quotePrefix="1" applyFont="1" applyFill="1"/>
    <xf numFmtId="0" fontId="12" fillId="4" borderId="15" xfId="0" applyFont="1" applyFill="1" applyBorder="1" applyAlignment="1" applyProtection="1">
      <alignment horizontal="left"/>
      <protection locked="0"/>
    </xf>
    <xf numFmtId="0" fontId="12" fillId="0" borderId="20" xfId="0" applyFont="1" applyBorder="1" applyAlignment="1">
      <alignment horizontal="right"/>
    </xf>
    <xf numFmtId="0" fontId="19" fillId="2" borderId="0" xfId="0" applyFont="1" applyFill="1" applyAlignment="1">
      <alignment textRotation="180"/>
    </xf>
    <xf numFmtId="0" fontId="19" fillId="7" borderId="0" xfId="0" applyFont="1" applyFill="1" applyAlignment="1">
      <alignment textRotation="180"/>
    </xf>
    <xf numFmtId="0" fontId="12" fillId="0" borderId="0" xfId="0" applyFont="1"/>
    <xf numFmtId="0" fontId="12" fillId="6" borderId="0" xfId="0" applyFont="1" applyFill="1"/>
    <xf numFmtId="0" fontId="12" fillId="2" borderId="20" xfId="0" applyFont="1" applyFill="1" applyBorder="1" applyAlignment="1">
      <alignment horizontal="right"/>
    </xf>
    <xf numFmtId="0" fontId="12" fillId="4" borderId="15" xfId="0" applyFont="1" applyFill="1" applyBorder="1" applyProtection="1">
      <protection locked="0"/>
    </xf>
    <xf numFmtId="0" fontId="12" fillId="4" borderId="21" xfId="0" applyFont="1" applyFill="1" applyBorder="1" applyProtection="1">
      <protection locked="0"/>
    </xf>
    <xf numFmtId="0" fontId="20" fillId="7" borderId="0" xfId="0" applyFont="1" applyFill="1" applyAlignment="1">
      <alignment horizontal="center"/>
    </xf>
    <xf numFmtId="0" fontId="12" fillId="0" borderId="0" xfId="0" applyFont="1" applyAlignment="1" applyProtection="1">
      <alignment horizontal="left"/>
      <protection locked="0"/>
    </xf>
    <xf numFmtId="0" fontId="21" fillId="2" borderId="0" xfId="0" applyFont="1" applyFill="1" applyAlignment="1">
      <alignment vertical="center"/>
    </xf>
    <xf numFmtId="0" fontId="21" fillId="4" borderId="15" xfId="0" applyFont="1" applyFill="1" applyBorder="1" applyAlignment="1" applyProtection="1">
      <alignment horizontal="center" vertical="center"/>
      <protection locked="0"/>
    </xf>
    <xf numFmtId="0" fontId="22" fillId="2" borderId="20" xfId="0" applyFont="1" applyFill="1" applyBorder="1" applyAlignment="1">
      <alignment horizontal="centerContinuous" vertical="center" wrapText="1"/>
    </xf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24" fillId="3" borderId="0" xfId="0" applyFont="1" applyFill="1" applyAlignment="1">
      <alignment horizontal="center" vertical="center"/>
    </xf>
    <xf numFmtId="0" fontId="24" fillId="3" borderId="17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1" fillId="4" borderId="4" xfId="0" applyFont="1" applyFill="1" applyBorder="1" applyAlignment="1" applyProtection="1">
      <alignment horizontal="center"/>
      <protection locked="0"/>
    </xf>
    <xf numFmtId="166" fontId="11" fillId="4" borderId="4" xfId="3" applyNumberFormat="1" applyFont="1" applyFill="1" applyBorder="1" applyAlignment="1" applyProtection="1">
      <alignment horizontal="right"/>
      <protection locked="0"/>
    </xf>
    <xf numFmtId="165" fontId="15" fillId="5" borderId="11" xfId="1" applyFont="1" applyFill="1" applyBorder="1"/>
    <xf numFmtId="0" fontId="25" fillId="6" borderId="0" xfId="0" applyFont="1" applyFill="1"/>
    <xf numFmtId="14" fontId="11" fillId="4" borderId="5" xfId="0" applyNumberFormat="1" applyFont="1" applyFill="1" applyBorder="1" applyAlignment="1" applyProtection="1">
      <alignment horizontal="center"/>
      <protection locked="0"/>
    </xf>
    <xf numFmtId="0" fontId="11" fillId="4" borderId="6" xfId="0" applyFont="1" applyFill="1" applyBorder="1" applyAlignment="1" applyProtection="1">
      <alignment horizontal="center"/>
      <protection locked="0"/>
    </xf>
    <xf numFmtId="0" fontId="11" fillId="4" borderId="7" xfId="0" applyFont="1" applyFill="1" applyBorder="1" applyAlignment="1" applyProtection="1">
      <alignment horizontal="center"/>
      <protection locked="0"/>
    </xf>
    <xf numFmtId="166" fontId="11" fillId="4" borderId="7" xfId="3" applyNumberFormat="1" applyFont="1" applyFill="1" applyBorder="1" applyAlignment="1" applyProtection="1">
      <alignment horizontal="right"/>
      <protection locked="0"/>
    </xf>
    <xf numFmtId="165" fontId="15" fillId="5" borderId="12" xfId="1" applyFont="1" applyFill="1" applyBorder="1"/>
    <xf numFmtId="14" fontId="11" fillId="6" borderId="0" xfId="0" applyNumberFormat="1" applyFont="1" applyFill="1"/>
    <xf numFmtId="0" fontId="11" fillId="4" borderId="5" xfId="0" applyFon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 applyProtection="1">
      <alignment horizontal="center"/>
      <protection locked="0"/>
    </xf>
    <xf numFmtId="0" fontId="11" fillId="4" borderId="9" xfId="0" applyFont="1" applyFill="1" applyBorder="1" applyAlignment="1" applyProtection="1">
      <alignment horizontal="center"/>
      <protection locked="0"/>
    </xf>
    <xf numFmtId="0" fontId="11" fillId="4" borderId="19" xfId="0" applyFont="1" applyFill="1" applyBorder="1" applyAlignment="1" applyProtection="1">
      <alignment horizontal="center"/>
      <protection locked="0"/>
    </xf>
    <xf numFmtId="166" fontId="11" fillId="4" borderId="10" xfId="3" applyNumberFormat="1" applyFont="1" applyFill="1" applyBorder="1" applyAlignment="1" applyProtection="1">
      <alignment horizontal="right"/>
      <protection locked="0"/>
    </xf>
    <xf numFmtId="165" fontId="15" fillId="5" borderId="13" xfId="1" applyFont="1" applyFill="1" applyBorder="1"/>
    <xf numFmtId="14" fontId="26" fillId="2" borderId="15" xfId="0" applyNumberFormat="1" applyFont="1" applyFill="1" applyBorder="1"/>
    <xf numFmtId="14" fontId="26" fillId="2" borderId="16" xfId="0" applyNumberFormat="1" applyFont="1" applyFill="1" applyBorder="1"/>
    <xf numFmtId="0" fontId="14" fillId="2" borderId="16" xfId="0" applyFont="1" applyFill="1" applyBorder="1" applyAlignment="1">
      <alignment horizontal="right"/>
    </xf>
    <xf numFmtId="0" fontId="14" fillId="2" borderId="16" xfId="0" applyFont="1" applyFill="1" applyBorder="1" applyAlignment="1">
      <alignment horizontal="center"/>
    </xf>
    <xf numFmtId="0" fontId="11" fillId="2" borderId="16" xfId="0" applyFont="1" applyFill="1" applyBorder="1"/>
    <xf numFmtId="0" fontId="25" fillId="2" borderId="16" xfId="0" applyFont="1" applyFill="1" applyBorder="1" applyAlignment="1">
      <alignment horizontal="right"/>
    </xf>
    <xf numFmtId="165" fontId="17" fillId="5" borderId="14" xfId="0" applyNumberFormat="1" applyFont="1" applyFill="1" applyBorder="1"/>
    <xf numFmtId="0" fontId="11" fillId="7" borderId="0" xfId="0" applyFont="1" applyFill="1"/>
    <xf numFmtId="0" fontId="22" fillId="2" borderId="0" xfId="0" applyFont="1" applyFill="1" applyAlignment="1">
      <alignment horizontal="centerContinuous"/>
    </xf>
    <xf numFmtId="0" fontId="27" fillId="2" borderId="0" xfId="2" applyFont="1" applyFill="1" applyAlignment="1">
      <alignment horizontal="centerContinuous"/>
    </xf>
    <xf numFmtId="0" fontId="23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0" fontId="28" fillId="2" borderId="0" xfId="2" applyFont="1" applyFill="1" applyAlignment="1">
      <alignment horizontal="centerContinuous"/>
    </xf>
    <xf numFmtId="0" fontId="29" fillId="2" borderId="0" xfId="2" applyFont="1" applyFill="1" applyAlignment="1">
      <alignment horizontal="centerContinuous"/>
    </xf>
    <xf numFmtId="0" fontId="30" fillId="2" borderId="0" xfId="0" applyFont="1" applyFill="1" applyAlignment="1">
      <alignment horizontal="centerContinuous"/>
    </xf>
    <xf numFmtId="0" fontId="18" fillId="4" borderId="15" xfId="0" applyFont="1" applyFill="1" applyBorder="1" applyAlignment="1" applyProtection="1">
      <alignment horizontal="left"/>
      <protection locked="0"/>
    </xf>
    <xf numFmtId="0" fontId="18" fillId="4" borderId="16" xfId="0" applyFont="1" applyFill="1" applyBorder="1" applyAlignment="1" applyProtection="1">
      <alignment horizontal="left"/>
      <protection locked="0"/>
    </xf>
    <xf numFmtId="0" fontId="18" fillId="4" borderId="18" xfId="0" applyFont="1" applyFill="1" applyBorder="1" applyAlignment="1" applyProtection="1">
      <alignment horizontal="left"/>
      <protection locked="0"/>
    </xf>
    <xf numFmtId="0" fontId="12" fillId="2" borderId="0" xfId="0" applyFont="1" applyFill="1" applyAlignment="1" applyProtection="1">
      <alignment horizontal="left"/>
      <protection locked="0"/>
    </xf>
  </cellXfs>
  <cellStyles count="4">
    <cellStyle name="Comma" xfId="3" builtinId="3"/>
    <cellStyle name="Currency" xfId="1" builtinId="4"/>
    <cellStyle name="Hyperlink" xfId="2" builtinId="8"/>
    <cellStyle name="Normal" xfId="0" builtinId="0"/>
  </cellStyles>
  <dxfs count="4">
    <dxf>
      <numFmt numFmtId="167" formatCode="_ &quot;€&quot;\ * #,##0.00_ ;_ &quot;€&quot;\ * \-#,##0.00_ ;_ &quot;€&quot;\ * &quot;-&quot;??_ ;_ @_ "/>
    </dxf>
    <dxf>
      <fill>
        <patternFill patternType="solid">
          <bgColor theme="8" tint="0.799981688894314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331867</xdr:colOff>
      <xdr:row>5</xdr:row>
      <xdr:rowOff>142875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9600" y="161925"/>
          <a:ext cx="1055767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y.google.com/store/apps/details?id=com.microsoft.office.officelens&amp;hl=nl&amp;gl=US" TargetMode="External"/><Relationship Id="rId2" Type="http://schemas.openxmlformats.org/officeDocument/2006/relationships/hyperlink" Target="https://apps.apple.com/nl/app/microsoft-office-lens-pdf-scan/id975925059" TargetMode="External"/><Relationship Id="rId1" Type="http://schemas.openxmlformats.org/officeDocument/2006/relationships/hyperlink" Target="mailto:penningmeester@ckvfiks.nl?subject=Declaratieformulie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Q31"/>
  <sheetViews>
    <sheetView windowProtection="1" showGridLines="0" tabSelected="1" zoomScaleNormal="100" zoomScaleSheetLayoutView="100" workbookViewId="0">
      <selection activeCell="F4" sqref="F4"/>
    </sheetView>
  </sheetViews>
  <sheetFormatPr defaultColWidth="0" defaultRowHeight="12.75" zeroHeight="1" x14ac:dyDescent="0.2"/>
  <cols>
    <col min="1" max="2" width="4.7109375" style="2" customWidth="1"/>
    <col min="3" max="3" width="10.85546875" style="2" customWidth="1"/>
    <col min="4" max="4" width="20.140625" style="2" customWidth="1"/>
    <col min="5" max="5" width="23.7109375" style="2" customWidth="1"/>
    <col min="6" max="6" width="30.7109375" style="2" customWidth="1"/>
    <col min="7" max="7" width="10.140625" style="2" customWidth="1"/>
    <col min="8" max="8" width="12.5703125" style="2" customWidth="1"/>
    <col min="9" max="9" width="14.7109375" style="2" customWidth="1"/>
    <col min="10" max="11" width="4.7109375" style="2" customWidth="1"/>
    <col min="12" max="13" width="7.42578125" style="10" hidden="1" customWidth="1"/>
    <col min="14" max="14" width="7.42578125" style="2" hidden="1" customWidth="1"/>
    <col min="15" max="17" width="7.42578125" style="5" hidden="1" customWidth="1"/>
    <col min="18" max="16384" width="7.42578125" style="2" hidden="1"/>
  </cols>
  <sheetData>
    <row r="1" spans="1:17" x14ac:dyDescent="0.2"/>
    <row r="2" spans="1:17" x14ac:dyDescent="0.2">
      <c r="A2" s="1"/>
      <c r="B2" s="1"/>
      <c r="C2" s="1"/>
      <c r="D2" s="1"/>
      <c r="E2" s="1"/>
      <c r="F2" s="1"/>
      <c r="G2" s="1"/>
      <c r="H2" s="1"/>
      <c r="I2" s="1"/>
      <c r="J2" s="4"/>
      <c r="K2" s="4"/>
      <c r="L2" s="9"/>
      <c r="M2" s="9"/>
      <c r="N2" s="1"/>
    </row>
    <row r="3" spans="1:17" ht="38.1" customHeight="1" x14ac:dyDescent="0.2">
      <c r="A3" s="1"/>
      <c r="B3" s="1"/>
      <c r="C3" s="1"/>
      <c r="D3" s="12" t="s">
        <v>26</v>
      </c>
      <c r="E3" s="6" t="s">
        <v>18</v>
      </c>
      <c r="F3" s="6"/>
      <c r="G3" s="6"/>
      <c r="H3" s="6"/>
      <c r="I3" s="6"/>
      <c r="J3" s="4"/>
      <c r="K3" s="4"/>
      <c r="L3" s="9"/>
      <c r="M3" s="9"/>
      <c r="N3" s="1"/>
    </row>
    <row r="4" spans="1:17" ht="21" customHeight="1" x14ac:dyDescent="0.2">
      <c r="A4" s="1"/>
      <c r="B4" s="1"/>
      <c r="C4" s="3"/>
      <c r="D4" s="11"/>
      <c r="E4" s="34" t="s">
        <v>14</v>
      </c>
      <c r="F4" s="35" t="s">
        <v>9</v>
      </c>
      <c r="G4" s="36" t="s">
        <v>25</v>
      </c>
      <c r="H4" s="7"/>
      <c r="I4" s="7"/>
      <c r="J4" s="4"/>
      <c r="K4" s="4"/>
      <c r="L4" s="9"/>
      <c r="M4" s="9"/>
      <c r="N4" s="1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4"/>
      <c r="K5" s="4"/>
      <c r="L5" s="9"/>
      <c r="M5" s="9"/>
      <c r="N5" s="1"/>
    </row>
    <row r="6" spans="1:17" s="27" customFormat="1" x14ac:dyDescent="0.25">
      <c r="A6" s="15"/>
      <c r="B6" s="15"/>
      <c r="C6" s="22"/>
      <c r="D6" s="14" t="s">
        <v>15</v>
      </c>
      <c r="E6" s="23"/>
      <c r="F6" s="24" t="s">
        <v>22</v>
      </c>
      <c r="G6" s="75"/>
      <c r="H6" s="76"/>
      <c r="I6" s="77"/>
      <c r="J6" s="25"/>
      <c r="K6" s="25"/>
      <c r="L6" s="26"/>
      <c r="M6" s="26"/>
      <c r="O6" s="28"/>
      <c r="P6" s="28"/>
      <c r="Q6" s="28"/>
    </row>
    <row r="7" spans="1:17" ht="6" customHeight="1" x14ac:dyDescent="0.25">
      <c r="A7" s="1"/>
      <c r="B7" s="1"/>
      <c r="C7" s="3"/>
      <c r="D7" s="15"/>
      <c r="E7" s="1"/>
      <c r="F7" s="1"/>
      <c r="G7" s="1"/>
      <c r="H7" s="1"/>
      <c r="I7" s="1"/>
      <c r="J7" s="4"/>
      <c r="K7" s="4"/>
      <c r="L7" s="9"/>
      <c r="M7" s="9"/>
      <c r="N7" s="1"/>
    </row>
    <row r="8" spans="1:17" s="27" customFormat="1" ht="12.6" customHeight="1" x14ac:dyDescent="0.25">
      <c r="A8" s="15"/>
      <c r="B8" s="15"/>
      <c r="C8" s="16"/>
      <c r="D8" s="14" t="s">
        <v>13</v>
      </c>
      <c r="E8" s="23"/>
      <c r="F8" s="29" t="s">
        <v>21</v>
      </c>
      <c r="G8" s="30"/>
      <c r="H8" s="29" t="s">
        <v>23</v>
      </c>
      <c r="I8" s="31"/>
      <c r="J8" s="25"/>
      <c r="K8" s="25"/>
      <c r="L8" s="26"/>
      <c r="M8" s="32" t="b">
        <f>AND(LEN(E8)=18,IFERROR(SEARCH(" ",E8),0)=0,NOT(ISNUMBER(MID(E8,1,2)*1)),ISNUMBER(MID(E8,3,2)*1),NOT(ISNUMBER(MID(E8,5,4)*1)),IFERROR(MOD(MID(E8,9,1)*10+(MID(E8,10,1)*9)+(MID(E8,11,1)*8)+(MID(E8,12,1)*7)+(MID(E8,13,1)*6)+(MID(E8,14,1)*5)+(MID(E8,15,1)*4)+(MID(E8,16,1)*3)+(MID(E8,17,1)*2)+RIGHT(E8),11),999)=0)</f>
        <v>0</v>
      </c>
      <c r="N8" s="15"/>
      <c r="O8" s="28"/>
      <c r="P8" s="28"/>
      <c r="Q8" s="28"/>
    </row>
    <row r="9" spans="1:17" ht="6" customHeight="1" x14ac:dyDescent="0.25">
      <c r="A9" s="1"/>
      <c r="B9" s="1"/>
      <c r="C9" s="3"/>
      <c r="D9" s="14"/>
      <c r="E9" s="1"/>
      <c r="F9" s="1"/>
      <c r="G9" s="1"/>
      <c r="H9" s="1"/>
      <c r="I9" s="1"/>
      <c r="J9" s="4"/>
      <c r="K9" s="4"/>
      <c r="L9" s="9"/>
      <c r="M9" s="9"/>
      <c r="N9" s="1"/>
    </row>
    <row r="10" spans="1:17" s="27" customFormat="1" x14ac:dyDescent="0.25">
      <c r="A10" s="15"/>
      <c r="B10" s="15"/>
      <c r="C10" s="15"/>
      <c r="D10" s="14" t="str">
        <f>IF(F4=O15,"Functie binnen Fiks: ","")</f>
        <v/>
      </c>
      <c r="E10" s="33"/>
      <c r="F10" s="14" t="str">
        <f>IF(E10="Commissielid","Commissie: ",IF(E10="Anders","Namelijk: ",""))</f>
        <v/>
      </c>
      <c r="G10" s="78"/>
      <c r="H10" s="78"/>
      <c r="I10" s="78"/>
      <c r="J10" s="25"/>
      <c r="K10" s="25"/>
      <c r="L10" s="26"/>
      <c r="M10" s="26"/>
      <c r="N10" s="15"/>
      <c r="O10" s="28"/>
      <c r="P10" s="28"/>
      <c r="Q10" s="28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4"/>
      <c r="K11" s="4"/>
      <c r="L11" s="9"/>
      <c r="M11" s="9"/>
      <c r="N11" s="1"/>
    </row>
    <row r="12" spans="1:17" s="20" customFormat="1" ht="15.95" customHeight="1" thickBot="1" x14ac:dyDescent="0.3">
      <c r="A12" s="13"/>
      <c r="B12" s="13"/>
      <c r="C12" s="39" t="s">
        <v>0</v>
      </c>
      <c r="D12" s="39" t="str">
        <f>IF(F4=O15,"Gekocht bij","Fiks team")</f>
        <v>Fiks team</v>
      </c>
      <c r="E12" s="40" t="str">
        <f>IF(F4=O15,"Omschrijving","Naar vereniging")</f>
        <v>Naar vereniging</v>
      </c>
      <c r="F12" s="40" t="str">
        <f>IF(F4=O15,"Reden","Postcode")</f>
        <v>Postcode</v>
      </c>
      <c r="G12" s="39" t="str">
        <f>IF(F4=O15,"Aantal","Huisnummer")</f>
        <v>Huisnummer</v>
      </c>
      <c r="H12" s="39" t="str">
        <f>IF(F4=O15,"Prijs per stuk","Aantal KM")</f>
        <v>Aantal KM</v>
      </c>
      <c r="I12" s="41" t="s">
        <v>4</v>
      </c>
      <c r="J12" s="18"/>
      <c r="K12" s="18"/>
      <c r="L12" s="19"/>
      <c r="M12" s="19"/>
      <c r="N12" s="13"/>
      <c r="O12" s="21"/>
      <c r="P12" s="21"/>
      <c r="Q12" s="21"/>
    </row>
    <row r="13" spans="1:17" s="20" customFormat="1" ht="13.5" x14ac:dyDescent="0.25">
      <c r="A13" s="13"/>
      <c r="B13" s="13"/>
      <c r="C13" s="42"/>
      <c r="D13" s="43"/>
      <c r="E13" s="44"/>
      <c r="F13" s="44"/>
      <c r="G13" s="43"/>
      <c r="H13" s="45"/>
      <c r="I13" s="46" t="str">
        <f t="shared" ref="I13:I24" si="0">IF(C13="","",IF($F$4=$O$14,H13*$Q$27,IF(G13&lt;1,"",IF(H13&gt;0,ROUND(G13*H13,2),""))))</f>
        <v/>
      </c>
      <c r="J13" s="37" t="str">
        <f t="shared" ref="J13:J24" si="1">IF(C13="","",L13)</f>
        <v/>
      </c>
      <c r="K13" s="38"/>
      <c r="L13" s="17" t="str">
        <f t="shared" ref="L13:L24" si="2">IF($F$4=$O$14,IF(ISNUMBER(H13),"","Geen aantal"),M13)</f>
        <v>Geen aantal</v>
      </c>
      <c r="M13" s="17" t="str">
        <f>IF(G13="","Geen aantal",IF(H13="","Geen prijs",""))</f>
        <v>Geen aantal</v>
      </c>
      <c r="N13" s="13"/>
      <c r="O13" s="47" t="s">
        <v>8</v>
      </c>
      <c r="P13" s="47" t="s">
        <v>7</v>
      </c>
      <c r="Q13" s="47" t="s">
        <v>0</v>
      </c>
    </row>
    <row r="14" spans="1:17" s="20" customFormat="1" ht="13.5" x14ac:dyDescent="0.25">
      <c r="A14" s="13"/>
      <c r="B14" s="13"/>
      <c r="C14" s="48"/>
      <c r="D14" s="49"/>
      <c r="E14" s="50"/>
      <c r="F14" s="50"/>
      <c r="G14" s="49"/>
      <c r="H14" s="51"/>
      <c r="I14" s="52" t="str">
        <f t="shared" si="0"/>
        <v/>
      </c>
      <c r="J14" s="37" t="str">
        <f t="shared" si="1"/>
        <v/>
      </c>
      <c r="K14" s="38"/>
      <c r="L14" s="17" t="str">
        <f t="shared" si="2"/>
        <v>Geen aantal</v>
      </c>
      <c r="M14" s="17" t="str">
        <f t="shared" ref="M14:M24" si="3">IF(G14="","Geen aantal",IF(H14="","Geen prijs",""))</f>
        <v>Geen aantal</v>
      </c>
      <c r="N14" s="13"/>
      <c r="O14" s="21" t="s">
        <v>9</v>
      </c>
      <c r="P14" s="21" t="s">
        <v>12</v>
      </c>
      <c r="Q14" s="53">
        <v>44378</v>
      </c>
    </row>
    <row r="15" spans="1:17" s="20" customFormat="1" ht="13.5" x14ac:dyDescent="0.25">
      <c r="A15" s="13"/>
      <c r="B15" s="13"/>
      <c r="C15" s="48"/>
      <c r="D15" s="49"/>
      <c r="E15" s="50"/>
      <c r="F15" s="50"/>
      <c r="G15" s="49"/>
      <c r="H15" s="51"/>
      <c r="I15" s="52" t="str">
        <f t="shared" si="0"/>
        <v/>
      </c>
      <c r="J15" s="37" t="str">
        <f t="shared" si="1"/>
        <v/>
      </c>
      <c r="K15" s="38"/>
      <c r="L15" s="17" t="str">
        <f t="shared" si="2"/>
        <v>Geen aantal</v>
      </c>
      <c r="M15" s="17" t="str">
        <f t="shared" si="3"/>
        <v>Geen aantal</v>
      </c>
      <c r="N15" s="13"/>
      <c r="O15" s="21" t="s">
        <v>10</v>
      </c>
      <c r="P15" s="21" t="s">
        <v>1</v>
      </c>
      <c r="Q15" s="53">
        <f ca="1">IF(F4=O14,TODAY()-8,TODAY()-30)</f>
        <v>46270</v>
      </c>
    </row>
    <row r="16" spans="1:17" s="20" customFormat="1" ht="13.5" x14ac:dyDescent="0.25">
      <c r="A16" s="13"/>
      <c r="B16" s="13"/>
      <c r="C16" s="48"/>
      <c r="D16" s="49"/>
      <c r="E16" s="50"/>
      <c r="F16" s="50"/>
      <c r="G16" s="49"/>
      <c r="H16" s="51"/>
      <c r="I16" s="52" t="str">
        <f t="shared" si="0"/>
        <v/>
      </c>
      <c r="J16" s="37" t="str">
        <f t="shared" si="1"/>
        <v/>
      </c>
      <c r="K16" s="38"/>
      <c r="L16" s="17" t="str">
        <f t="shared" si="2"/>
        <v>Geen aantal</v>
      </c>
      <c r="M16" s="17" t="str">
        <f t="shared" si="3"/>
        <v>Geen aantal</v>
      </c>
      <c r="N16" s="13"/>
      <c r="O16" s="21"/>
      <c r="P16" s="21" t="s">
        <v>11</v>
      </c>
      <c r="Q16" s="53">
        <v>44377</v>
      </c>
    </row>
    <row r="17" spans="1:17" s="20" customFormat="1" ht="13.5" x14ac:dyDescent="0.25">
      <c r="A17" s="13"/>
      <c r="B17" s="13"/>
      <c r="C17" s="48"/>
      <c r="D17" s="49"/>
      <c r="E17" s="50"/>
      <c r="F17" s="50"/>
      <c r="G17" s="49"/>
      <c r="H17" s="51"/>
      <c r="I17" s="52" t="str">
        <f t="shared" si="0"/>
        <v/>
      </c>
      <c r="J17" s="37" t="str">
        <f t="shared" si="1"/>
        <v/>
      </c>
      <c r="K17" s="38"/>
      <c r="L17" s="17" t="str">
        <f t="shared" si="2"/>
        <v>Geen aantal</v>
      </c>
      <c r="M17" s="17" t="str">
        <f t="shared" si="3"/>
        <v>Geen aantal</v>
      </c>
      <c r="N17" s="13"/>
      <c r="O17" s="21"/>
      <c r="P17" s="21" t="s">
        <v>2</v>
      </c>
      <c r="Q17" s="21"/>
    </row>
    <row r="18" spans="1:17" s="20" customFormat="1" ht="13.5" x14ac:dyDescent="0.25">
      <c r="A18" s="13"/>
      <c r="B18" s="13"/>
      <c r="C18" s="54"/>
      <c r="D18" s="49"/>
      <c r="E18" s="50"/>
      <c r="F18" s="50"/>
      <c r="G18" s="49"/>
      <c r="H18" s="51"/>
      <c r="I18" s="52" t="str">
        <f t="shared" si="0"/>
        <v/>
      </c>
      <c r="J18" s="37" t="str">
        <f t="shared" si="1"/>
        <v/>
      </c>
      <c r="K18" s="38"/>
      <c r="L18" s="17" t="str">
        <f t="shared" si="2"/>
        <v>Geen aantal</v>
      </c>
      <c r="M18" s="17" t="str">
        <f t="shared" si="3"/>
        <v>Geen aantal</v>
      </c>
      <c r="N18" s="13"/>
      <c r="O18" s="21"/>
      <c r="P18" s="21" t="s">
        <v>3</v>
      </c>
      <c r="Q18" s="53">
        <f ca="1">MAX(BY,TD)</f>
        <v>46270</v>
      </c>
    </row>
    <row r="19" spans="1:17" s="20" customFormat="1" ht="13.5" x14ac:dyDescent="0.25">
      <c r="A19" s="13"/>
      <c r="B19" s="13"/>
      <c r="C19" s="54"/>
      <c r="D19" s="49"/>
      <c r="E19" s="50"/>
      <c r="F19" s="50"/>
      <c r="G19" s="49"/>
      <c r="H19" s="51"/>
      <c r="I19" s="52" t="str">
        <f t="shared" si="0"/>
        <v/>
      </c>
      <c r="J19" s="37" t="str">
        <f t="shared" si="1"/>
        <v/>
      </c>
      <c r="K19" s="38"/>
      <c r="L19" s="17" t="str">
        <f t="shared" si="2"/>
        <v>Geen aantal</v>
      </c>
      <c r="M19" s="17" t="str">
        <f t="shared" si="3"/>
        <v>Geen aantal</v>
      </c>
      <c r="N19" s="13"/>
      <c r="O19" s="21"/>
      <c r="P19" s="21" t="s">
        <v>5</v>
      </c>
      <c r="Q19" s="53">
        <f ca="1">TODAY()</f>
        <v>46278</v>
      </c>
    </row>
    <row r="20" spans="1:17" s="20" customFormat="1" ht="13.5" x14ac:dyDescent="0.25">
      <c r="A20" s="13"/>
      <c r="B20" s="13"/>
      <c r="C20" s="54"/>
      <c r="D20" s="49"/>
      <c r="E20" s="50"/>
      <c r="F20" s="50"/>
      <c r="G20" s="49"/>
      <c r="H20" s="51"/>
      <c r="I20" s="52" t="str">
        <f t="shared" si="0"/>
        <v/>
      </c>
      <c r="J20" s="37" t="str">
        <f t="shared" si="1"/>
        <v/>
      </c>
      <c r="K20" s="38"/>
      <c r="L20" s="17" t="str">
        <f t="shared" si="2"/>
        <v>Geen aantal</v>
      </c>
      <c r="M20" s="17" t="str">
        <f t="shared" si="3"/>
        <v>Geen aantal</v>
      </c>
      <c r="N20" s="13"/>
      <c r="O20" s="21"/>
      <c r="P20" s="21"/>
      <c r="Q20" s="21"/>
    </row>
    <row r="21" spans="1:17" s="20" customFormat="1" ht="13.5" x14ac:dyDescent="0.25">
      <c r="A21" s="13"/>
      <c r="B21" s="13"/>
      <c r="C21" s="54"/>
      <c r="D21" s="49"/>
      <c r="E21" s="50"/>
      <c r="F21" s="50"/>
      <c r="G21" s="49"/>
      <c r="H21" s="51"/>
      <c r="I21" s="52" t="str">
        <f t="shared" si="0"/>
        <v/>
      </c>
      <c r="J21" s="37" t="str">
        <f t="shared" si="1"/>
        <v/>
      </c>
      <c r="K21" s="38"/>
      <c r="L21" s="17" t="str">
        <f t="shared" si="2"/>
        <v>Geen aantal</v>
      </c>
      <c r="M21" s="17" t="str">
        <f t="shared" si="3"/>
        <v>Geen aantal</v>
      </c>
      <c r="N21" s="13"/>
      <c r="O21" s="21"/>
      <c r="P21" s="21"/>
      <c r="Q21" s="21"/>
    </row>
    <row r="22" spans="1:17" s="20" customFormat="1" ht="13.5" x14ac:dyDescent="0.25">
      <c r="A22" s="13"/>
      <c r="B22" s="13"/>
      <c r="C22" s="54"/>
      <c r="D22" s="49"/>
      <c r="E22" s="50"/>
      <c r="F22" s="50"/>
      <c r="G22" s="49"/>
      <c r="H22" s="51"/>
      <c r="I22" s="52" t="str">
        <f t="shared" si="0"/>
        <v/>
      </c>
      <c r="J22" s="37" t="str">
        <f t="shared" si="1"/>
        <v/>
      </c>
      <c r="K22" s="38"/>
      <c r="L22" s="17" t="str">
        <f t="shared" si="2"/>
        <v>Geen aantal</v>
      </c>
      <c r="M22" s="17" t="str">
        <f t="shared" si="3"/>
        <v>Geen aantal</v>
      </c>
      <c r="N22" s="13"/>
      <c r="O22" s="21"/>
      <c r="P22" s="21"/>
      <c r="Q22" s="21"/>
    </row>
    <row r="23" spans="1:17" s="20" customFormat="1" ht="13.5" x14ac:dyDescent="0.25">
      <c r="A23" s="13"/>
      <c r="B23" s="13"/>
      <c r="C23" s="54"/>
      <c r="D23" s="49"/>
      <c r="E23" s="50"/>
      <c r="F23" s="50"/>
      <c r="G23" s="49"/>
      <c r="H23" s="51"/>
      <c r="I23" s="52" t="str">
        <f t="shared" si="0"/>
        <v/>
      </c>
      <c r="J23" s="37" t="str">
        <f t="shared" si="1"/>
        <v/>
      </c>
      <c r="K23" s="38"/>
      <c r="L23" s="17" t="str">
        <f t="shared" si="2"/>
        <v>Geen aantal</v>
      </c>
      <c r="M23" s="17" t="str">
        <f t="shared" si="3"/>
        <v>Geen aantal</v>
      </c>
      <c r="N23" s="13"/>
      <c r="O23" s="21"/>
      <c r="P23" s="21"/>
      <c r="Q23" s="21"/>
    </row>
    <row r="24" spans="1:17" s="20" customFormat="1" ht="14.25" thickBot="1" x14ac:dyDescent="0.3">
      <c r="A24" s="13"/>
      <c r="B24" s="13"/>
      <c r="C24" s="55"/>
      <c r="D24" s="56"/>
      <c r="E24" s="57"/>
      <c r="F24" s="57"/>
      <c r="G24" s="56"/>
      <c r="H24" s="58"/>
      <c r="I24" s="59" t="str">
        <f t="shared" si="0"/>
        <v/>
      </c>
      <c r="J24" s="37" t="str">
        <f t="shared" si="1"/>
        <v/>
      </c>
      <c r="K24" s="38"/>
      <c r="L24" s="17" t="str">
        <f t="shared" si="2"/>
        <v>Geen aantal</v>
      </c>
      <c r="M24" s="17" t="str">
        <f t="shared" si="3"/>
        <v>Geen aantal</v>
      </c>
      <c r="N24" s="13"/>
      <c r="O24" s="21"/>
      <c r="P24" s="21"/>
      <c r="Q24" s="21"/>
    </row>
    <row r="25" spans="1:17" s="20" customFormat="1" ht="14.25" thickBot="1" x14ac:dyDescent="0.3">
      <c r="A25" s="13"/>
      <c r="B25" s="13"/>
      <c r="C25" s="60" t="str">
        <f>IF(F4=O14,O27,"")</f>
        <v>Vergoeding € 0,11 per kilometer.</v>
      </c>
      <c r="D25" s="61"/>
      <c r="E25" s="62" t="str">
        <f>IF(C13="","",IF(M8,"",IF(MID(E8,5,4)="INGB","ING rekeningnummer zonder controlegetal","IBAN MOGELIJK ONJUIST!")))</f>
        <v/>
      </c>
      <c r="F25" s="63" t="str">
        <f>IF(E25="","",IF(LEN(E8)&gt;18,"Gebruik geen spaties in IBAN","Controleer rekeningnummer"))</f>
        <v/>
      </c>
      <c r="G25" s="64"/>
      <c r="H25" s="65" t="s">
        <v>6</v>
      </c>
      <c r="I25" s="66">
        <f>ROUND(SUM(I13:I24),2)</f>
        <v>0</v>
      </c>
      <c r="J25" s="13"/>
      <c r="K25" s="13"/>
      <c r="L25" s="67"/>
      <c r="M25" s="67"/>
      <c r="N25" s="13"/>
      <c r="O25" s="21"/>
      <c r="P25" s="21"/>
      <c r="Q25" s="21"/>
    </row>
    <row r="26" spans="1:17" ht="13.5" x14ac:dyDescent="0.25">
      <c r="A26" s="1"/>
      <c r="B26" s="1"/>
      <c r="C26" s="70" t="str">
        <f>IF(F4=O14,O28,O30)</f>
        <v>Stuur dit formulier binnen acht dagen na de verreden rit per e-mail naar de penningmeester.</v>
      </c>
      <c r="D26" s="68"/>
      <c r="E26" s="68"/>
      <c r="F26" s="68"/>
      <c r="G26" s="68"/>
      <c r="H26" s="68"/>
      <c r="I26" s="68"/>
      <c r="J26" s="1"/>
      <c r="K26" s="1"/>
      <c r="N26" s="1"/>
    </row>
    <row r="27" spans="1:17" ht="13.5" x14ac:dyDescent="0.25">
      <c r="A27" s="1"/>
      <c r="B27" s="1"/>
      <c r="C27" s="71"/>
      <c r="D27" s="70"/>
      <c r="E27" s="70"/>
      <c r="F27" s="14" t="str">
        <f>IF(F4=O14,"",O31)</f>
        <v/>
      </c>
      <c r="G27" s="72" t="str">
        <f>IF(F27="","","Apple Store")</f>
        <v/>
      </c>
      <c r="H27" s="72" t="str">
        <f>IF(G27="","","Google Play")</f>
        <v/>
      </c>
      <c r="I27" s="70" t="s">
        <v>12</v>
      </c>
      <c r="J27" s="1"/>
      <c r="K27" s="1"/>
      <c r="N27" s="1"/>
      <c r="O27" s="5" t="s">
        <v>17</v>
      </c>
      <c r="Q27" s="8">
        <v>0.11</v>
      </c>
    </row>
    <row r="28" spans="1:17" ht="12.75" customHeight="1" x14ac:dyDescent="0.25">
      <c r="A28" s="1"/>
      <c r="B28" s="1"/>
      <c r="C28" s="73" t="s">
        <v>16</v>
      </c>
      <c r="D28" s="73"/>
      <c r="E28" s="73"/>
      <c r="F28" s="73"/>
      <c r="G28" s="73"/>
      <c r="H28" s="73"/>
      <c r="I28" s="73"/>
      <c r="J28" s="1"/>
      <c r="K28" s="1"/>
      <c r="N28" s="1"/>
      <c r="O28" s="5" t="s">
        <v>20</v>
      </c>
    </row>
    <row r="29" spans="1:17" ht="12.75" customHeight="1" x14ac:dyDescent="0.25">
      <c r="A29" s="1"/>
      <c r="B29" s="74" t="s">
        <v>27</v>
      </c>
      <c r="C29" s="69"/>
      <c r="D29" s="69"/>
      <c r="E29" s="69"/>
      <c r="F29" s="69"/>
      <c r="G29" s="69"/>
      <c r="H29" s="69"/>
      <c r="I29" s="69"/>
      <c r="J29" s="68"/>
      <c r="K29" s="1"/>
      <c r="N29" s="1"/>
    </row>
    <row r="30" spans="1:17" x14ac:dyDescent="0.2">
      <c r="A30" s="1"/>
      <c r="B30" s="1"/>
      <c r="D30" s="1"/>
      <c r="E30" s="1"/>
      <c r="F30" s="1"/>
      <c r="G30" s="1"/>
      <c r="H30" s="1"/>
      <c r="I30" s="1"/>
      <c r="J30" s="1"/>
      <c r="K30" s="1"/>
      <c r="N30" s="1"/>
      <c r="O30" s="5" t="s">
        <v>19</v>
      </c>
    </row>
    <row r="31" spans="1:17" hidden="1" x14ac:dyDescent="0.2">
      <c r="O31" s="5" t="s">
        <v>24</v>
      </c>
    </row>
  </sheetData>
  <sheetProtection sheet="1" selectLockedCells="1"/>
  <mergeCells count="2">
    <mergeCell ref="G6:I6"/>
    <mergeCell ref="G10:I10"/>
  </mergeCells>
  <conditionalFormatting sqref="E10">
    <cfRule type="expression" dxfId="3" priority="17">
      <formula>$F$4=$O$15</formula>
    </cfRule>
  </conditionalFormatting>
  <conditionalFormatting sqref="G10:I10">
    <cfRule type="expression" dxfId="2" priority="15" stopIfTrue="1">
      <formula>$E$10=$P$16</formula>
    </cfRule>
    <cfRule type="expression" dxfId="1" priority="16">
      <formula>$E$10=$P$19</formula>
    </cfRule>
  </conditionalFormatting>
  <conditionalFormatting sqref="H13:H24">
    <cfRule type="expression" dxfId="0" priority="1">
      <formula>$F$4=$O$15</formula>
    </cfRule>
  </conditionalFormatting>
  <dataValidations count="4">
    <dataValidation type="list" allowBlank="1" showInputMessage="1" showErrorMessage="1" sqref="F4" xr:uid="{00000000-0002-0000-0000-000000000000}">
      <formula1>$O$14:$O$15</formula1>
    </dataValidation>
    <dataValidation type="list" allowBlank="1" showInputMessage="1" showErrorMessage="1" sqref="E10" xr:uid="{00000000-0002-0000-0000-000001000000}">
      <formula1>$P$14:$P$19</formula1>
    </dataValidation>
    <dataValidation type="whole" errorStyle="information" operator="notEqual" allowBlank="1" showErrorMessage="1" errorTitle="Geheel getal" error="Vul in deze kolom een geheel getal in." sqref="G13:G24" xr:uid="{00000000-0002-0000-0000-000002000000}">
      <formula1>0</formula1>
    </dataValidation>
    <dataValidation type="date" errorStyle="warning" allowBlank="1" showErrorMessage="1" errorTitle="Ongeldige datum" error="De datum van de declaratie ligt te ver in het verleden, of in de toekomst._x000a__x000a_Kies NEE om te annuleren._x000a__x000a_Kies JA om toch door te gaan, de penningmeester zal de declaratie beoordelen." promptTitle="Declaratie niet tijdig ingediend" sqref="C13:C24" xr:uid="{00000000-0002-0000-0000-000003000000}">
      <formula1>MIN</formula1>
      <formula2>MAX</formula2>
    </dataValidation>
  </dataValidations>
  <hyperlinks>
    <hyperlink ref="C28" r:id="rId1" xr:uid="{00000000-0004-0000-0000-000000000000}"/>
    <hyperlink ref="G27" r:id="rId2" display="https://apps.apple.com/nl/app/microsoft-office-lens-pdf-scan/id975925059" xr:uid="{00000000-0004-0000-0000-000001000000}"/>
    <hyperlink ref="H27" r:id="rId3" display="https://play.google.com/store/apps/details?id=com.microsoft.office.officelens&amp;hl=nl&amp;gl=US" xr:uid="{00000000-0004-0000-0000-000002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ie xmlns="88546457-6ce8-4419-be91-a8ef43ba904b" xsi:nil="true"/>
    <Declaratietype xmlns="88546457-6ce8-4419-be91-a8ef43ba904b" xsi:nil="true"/>
    <lcf76f155ced4ddcb4097134ff3c332f xmlns="88546457-6ce8-4419-be91-a8ef43ba904b">
      <Terms xmlns="http://schemas.microsoft.com/office/infopath/2007/PartnerControls"/>
    </lcf76f155ced4ddcb4097134ff3c332f>
    <TaxCatchAll xmlns="39061fc8-5fc5-41c5-99f5-a4a5d69a76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FD7C62DDE8C540827A60922E6352C2" ma:contentTypeVersion="19" ma:contentTypeDescription="Een nieuw document maken." ma:contentTypeScope="" ma:versionID="c12315a3aeb577cb50ad1c5a9afddfcd">
  <xsd:schema xmlns:xsd="http://www.w3.org/2001/XMLSchema" xmlns:xs="http://www.w3.org/2001/XMLSchema" xmlns:p="http://schemas.microsoft.com/office/2006/metadata/properties" xmlns:ns2="88546457-6ce8-4419-be91-a8ef43ba904b" xmlns:ns3="39061fc8-5fc5-41c5-99f5-a4a5d69a7652" targetNamespace="http://schemas.microsoft.com/office/2006/metadata/properties" ma:root="true" ma:fieldsID="e967b3d93ba199659f5094f2a5627fc8" ns2:_="" ns3:_="">
    <xsd:import namespace="88546457-6ce8-4419-be91-a8ef43ba904b"/>
    <xsd:import namespace="39061fc8-5fc5-41c5-99f5-a4a5d69a7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Relatie" minOccurs="0"/>
                <xsd:element ref="ns2:Declaratietype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46457-6ce8-4419-be91-a8ef43ba9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Relatie" ma:index="12" nillable="true" ma:displayName="Bedrijfsnaam" ma:format="Dropdown" ma:internalName="Relatie">
      <xsd:simpleType>
        <xsd:restriction base="dms:Text">
          <xsd:maxLength value="255"/>
        </xsd:restriction>
      </xsd:simpleType>
    </xsd:element>
    <xsd:element name="Declaratietype" ma:index="13" nillable="true" ma:displayName="Declaratietype" ma:format="Dropdown" ma:internalName="Declaratietype">
      <xsd:simpleType>
        <xsd:restriction base="dms:Choice">
          <xsd:enumeration value="-"/>
          <xsd:enumeration value="Kilometervergoeding"/>
          <xsd:enumeration value="Overige kosten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cade6f0-ac66-4605-bc00-aec4c57ec2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061fc8-5fc5-41c5-99f5-a4a5d69a7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ea20fce-608b-4a8e-8b90-a41663a6dffd}" ma:internalName="TaxCatchAll" ma:showField="CatchAllData" ma:web="39061fc8-5fc5-41c5-99f5-a4a5d69a7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1D854D-C0C2-46F6-9884-2B90628BC26A}">
  <ds:schemaRefs>
    <ds:schemaRef ds:uri="88546457-6ce8-4419-be91-a8ef43ba904b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9061fc8-5fc5-41c5-99f5-a4a5d69a765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B60D2BB-0781-438F-8B2C-DE5D5954C2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D69B62-5161-484D-98A4-90DC8E87C3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546457-6ce8-4419-be91-a8ef43ba904b"/>
    <ds:schemaRef ds:uri="39061fc8-5fc5-41c5-99f5-a4a5d69a7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Blad1</vt:lpstr>
      <vt:lpstr>BY</vt:lpstr>
      <vt:lpstr>EY</vt:lpstr>
      <vt:lpstr>MAX</vt:lpstr>
      <vt:lpstr>MIN</vt:lpstr>
      <vt:lpstr>Blad1!Print_Area</vt:lpstr>
      <vt:lpstr>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Maaike van der Kraan</cp:lastModifiedBy>
  <cp:lastPrinted>2023-07-05T08:11:18Z</cp:lastPrinted>
  <dcterms:created xsi:type="dcterms:W3CDTF">2008-09-10T12:37:14Z</dcterms:created>
  <dcterms:modified xsi:type="dcterms:W3CDTF">2026-09-13T09:29:32Z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0x01010080FD7C62DDE8C540827A60922E6352C2</vt:lpwstr>
  </property>
  <property fmtid="{D5CDD505-2E9C-101B-9397-08002B2CF9AE}" pid="3" name="AuthorIds_UIVersion_1536">
    <vt:lpwstr>13</vt:lpwstr>
  </property>
  <property fmtid="{D5CDD505-2E9C-101B-9397-08002B2CF9AE}" pid="4" name="MediaServiceImageTags">
    <vt:lpwstr/>
  </property>
</Properties>
</file>